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rfei\Desktop\"/>
    </mc:Choice>
  </mc:AlternateContent>
  <workbookProtection workbookPassword="CE22" lockStructure="1"/>
  <bookViews>
    <workbookView xWindow="0" yWindow="0" windowWidth="20490" windowHeight="9045"/>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5" l="1"/>
  <c r="B2" i="3" l="1"/>
  <c r="B20" i="3" s="1"/>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<sst xmlns="http://schemas.openxmlformats.org/spreadsheetml/2006/main" count="285" uniqueCount="246">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</sst>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Calibri"/>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1"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6" fillId="25" borderId="1"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7" fillId="25" borderId="10"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338835464"/>
        <c:axId val="338835856"/>
        <c:axId val="0"/>
      </c:bar3DChart>
      <c:catAx>
        <c:axId val="338835464"/>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338835856"/>
        <c:crosses val="autoZero"/>
        <c:auto val="1"/>
        <c:lblAlgn val="ctr"/>
        <c:lblOffset val="100"/>
        <c:noMultiLvlLbl val="0"/>
      </c:catAx>
      <c:valAx>
        <c:axId val="338835856"/>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en-US"/>
          </a:p>
        </c:txPr>
        <c:crossAx val="338835464"/>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396341352"/>
        <c:axId val="396341744"/>
        <c:axId val="0"/>
      </c:bar3DChart>
      <c:catAx>
        <c:axId val="39634135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6341744"/>
        <c:crosses val="autoZero"/>
        <c:auto val="1"/>
        <c:lblAlgn val="ctr"/>
        <c:lblOffset val="100"/>
        <c:noMultiLvlLbl val="0"/>
      </c:catAx>
      <c:valAx>
        <c:axId val="3963417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3413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396342528"/>
        <c:axId val="396342920"/>
        <c:axId val="0"/>
      </c:bar3DChart>
      <c:catAx>
        <c:axId val="39634252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6342920"/>
        <c:crosses val="autoZero"/>
        <c:auto val="1"/>
        <c:lblAlgn val="ctr"/>
        <c:lblOffset val="100"/>
        <c:noMultiLvlLbl val="0"/>
      </c:catAx>
      <c:valAx>
        <c:axId val="3963429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34252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396343704"/>
        <c:axId val="396344096"/>
        <c:axId val="0"/>
      </c:bar3DChart>
      <c:catAx>
        <c:axId val="39634370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6344096"/>
        <c:crosses val="autoZero"/>
        <c:auto val="1"/>
        <c:lblAlgn val="ctr"/>
        <c:lblOffset val="100"/>
        <c:noMultiLvlLbl val="0"/>
      </c:catAx>
      <c:valAx>
        <c:axId val="3963440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34370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396344880"/>
        <c:axId val="396719224"/>
        <c:axId val="0"/>
      </c:bar3DChart>
      <c:catAx>
        <c:axId val="396344880"/>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396719224"/>
        <c:crosses val="autoZero"/>
        <c:auto val="1"/>
        <c:lblAlgn val="ctr"/>
        <c:lblOffset val="100"/>
        <c:noMultiLvlLbl val="0"/>
      </c:catAx>
      <c:valAx>
        <c:axId val="39671922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3448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396720008"/>
        <c:axId val="396720400"/>
        <c:axId val="0"/>
      </c:bar3DChart>
      <c:catAx>
        <c:axId val="396720008"/>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396720400"/>
        <c:crosses val="autoZero"/>
        <c:auto val="1"/>
        <c:lblAlgn val="ctr"/>
        <c:lblOffset val="100"/>
        <c:noMultiLvlLbl val="0"/>
      </c:catAx>
      <c:valAx>
        <c:axId val="39672040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72000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396721184"/>
        <c:axId val="396721576"/>
        <c:axId val="0"/>
      </c:bar3DChart>
      <c:catAx>
        <c:axId val="39672118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6721576"/>
        <c:crosses val="autoZero"/>
        <c:auto val="1"/>
        <c:lblAlgn val="ctr"/>
        <c:lblOffset val="100"/>
        <c:noMultiLvlLbl val="0"/>
      </c:catAx>
      <c:valAx>
        <c:axId val="39672157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7211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396722360"/>
        <c:axId val="396722752"/>
        <c:axId val="0"/>
      </c:bar3DChart>
      <c:catAx>
        <c:axId val="3967223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6722752"/>
        <c:crosses val="autoZero"/>
        <c:auto val="1"/>
        <c:lblAlgn val="ctr"/>
        <c:lblOffset val="100"/>
        <c:noMultiLvlLbl val="0"/>
      </c:catAx>
      <c:valAx>
        <c:axId val="39672275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67223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397384776"/>
        <c:axId val="397385168"/>
        <c:axId val="0"/>
      </c:bar3DChart>
      <c:catAx>
        <c:axId val="39738477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7385168"/>
        <c:crosses val="autoZero"/>
        <c:auto val="1"/>
        <c:lblAlgn val="ctr"/>
        <c:lblOffset val="100"/>
        <c:noMultiLvlLbl val="0"/>
      </c:catAx>
      <c:valAx>
        <c:axId val="3973851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73847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397385952"/>
        <c:axId val="397386344"/>
        <c:axId val="0"/>
      </c:bar3DChart>
      <c:catAx>
        <c:axId val="397385952"/>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397386344"/>
        <c:crosses val="autoZero"/>
        <c:auto val="1"/>
        <c:lblAlgn val="ctr"/>
        <c:lblOffset val="100"/>
        <c:noMultiLvlLbl val="0"/>
      </c:catAx>
      <c:valAx>
        <c:axId val="3973863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73859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397387520"/>
        <c:axId val="397387912"/>
        <c:axId val="0"/>
      </c:bar3DChart>
      <c:catAx>
        <c:axId val="39738752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7387912"/>
        <c:crosses val="autoZero"/>
        <c:auto val="1"/>
        <c:lblAlgn val="ctr"/>
        <c:lblOffset val="100"/>
        <c:noMultiLvlLbl val="0"/>
      </c:catAx>
      <c:valAx>
        <c:axId val="3973879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73875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شاخص!$B$3</c:f>
              <c:numCache>
                <c:formatCode>0.00</c:formatCode>
                <c:ptCount val="1"/>
                <c:pt idx="0">
                  <c:v>0</c:v>
                </c:pt>
              </c:numCache>
            </c:numRef>
          </c:val>
          <c:extLst xmlns:c16r2="http://schemas.microsoft.com/office/drawing/2015/06/char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338836640"/>
        <c:axId val="338837032"/>
        <c:axId val="0"/>
      </c:bar3DChart>
      <c:catAx>
        <c:axId val="338836640"/>
        <c:scaling>
          <c:orientation val="minMax"/>
        </c:scaling>
        <c:delete val="1"/>
        <c:axPos val="b"/>
        <c:majorTickMark val="out"/>
        <c:minorTickMark val="none"/>
        <c:tickLblPos val="none"/>
        <c:crossAx val="338837032"/>
        <c:crosses val="autoZero"/>
        <c:auto val="1"/>
        <c:lblAlgn val="ctr"/>
        <c:lblOffset val="100"/>
        <c:noMultiLvlLbl val="0"/>
      </c:catAx>
      <c:valAx>
        <c:axId val="3388370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3883664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338837816"/>
        <c:axId val="391611512"/>
        <c:axId val="0"/>
      </c:bar3DChart>
      <c:catAx>
        <c:axId val="338837816"/>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391611512"/>
        <c:crosses val="autoZero"/>
        <c:auto val="1"/>
        <c:lblAlgn val="ctr"/>
        <c:lblOffset val="100"/>
        <c:noMultiLvlLbl val="0"/>
      </c:catAx>
      <c:valAx>
        <c:axId val="3916115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3883781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391613864"/>
        <c:axId val="391614256"/>
        <c:axId val="0"/>
      </c:bar3DChart>
      <c:catAx>
        <c:axId val="39161386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1614256"/>
        <c:crosses val="autoZero"/>
        <c:auto val="1"/>
        <c:lblAlgn val="ctr"/>
        <c:lblOffset val="100"/>
        <c:noMultiLvlLbl val="0"/>
      </c:catAx>
      <c:valAx>
        <c:axId val="3916142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61386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391613472"/>
        <c:axId val="391613080"/>
        <c:axId val="0"/>
      </c:bar3DChart>
      <c:catAx>
        <c:axId val="391613472"/>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1613080"/>
        <c:crosses val="autoZero"/>
        <c:auto val="1"/>
        <c:lblAlgn val="ctr"/>
        <c:lblOffset val="100"/>
        <c:noMultiLvlLbl val="0"/>
      </c:catAx>
      <c:valAx>
        <c:axId val="3916130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6134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391612296"/>
        <c:axId val="391615040"/>
        <c:axId val="0"/>
      </c:bar3DChart>
      <c:catAx>
        <c:axId val="39161229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1615040"/>
        <c:crosses val="autoZero"/>
        <c:auto val="1"/>
        <c:lblAlgn val="ctr"/>
        <c:lblOffset val="100"/>
        <c:noMultiLvlLbl val="0"/>
      </c:catAx>
      <c:valAx>
        <c:axId val="39161504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6122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391917800"/>
        <c:axId val="391918192"/>
        <c:axId val="0"/>
      </c:bar3DChart>
      <c:catAx>
        <c:axId val="39191780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1918192"/>
        <c:crosses val="autoZero"/>
        <c:auto val="1"/>
        <c:lblAlgn val="ctr"/>
        <c:lblOffset val="100"/>
        <c:noMultiLvlLbl val="0"/>
      </c:catAx>
      <c:valAx>
        <c:axId val="39191819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91780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dLbl>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391918976"/>
        <c:axId val="391919368"/>
        <c:axId val="0"/>
      </c:bar3DChart>
      <c:catAx>
        <c:axId val="39191897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91919368"/>
        <c:crosses val="autoZero"/>
        <c:auto val="1"/>
        <c:lblAlgn val="ctr"/>
        <c:lblOffset val="100"/>
        <c:noMultiLvlLbl val="0"/>
      </c:catAx>
      <c:valAx>
        <c:axId val="3919193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9189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391920152"/>
        <c:axId val="391920544"/>
        <c:axId val="0"/>
      </c:bar3DChart>
      <c:catAx>
        <c:axId val="391920152"/>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91920544"/>
        <c:crosses val="autoZero"/>
        <c:auto val="1"/>
        <c:lblAlgn val="ctr"/>
        <c:lblOffset val="100"/>
        <c:noMultiLvlLbl val="0"/>
      </c:catAx>
      <c:valAx>
        <c:axId val="3919205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919201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tabSelected="1" topLeftCell="E1" workbookViewId="0">
      <selection sqref="A1:Q1"/>
    </sheetView>
  </sheetViews>
  <sheetFormatPr defaultRowHeight="15" x14ac:dyDescent="0.25"/>
  <cols>
    <col min="17" max="17" width="21.42578125" customWidth="1"/>
  </cols>
  <sheetData>
    <row r="1" spans="1:17" ht="91.5" customHeight="1" x14ac:dyDescent="0.25">
      <c r="A1" s="82" t="s">
        <v>243</v>
      </c>
      <c r="B1" s="83"/>
      <c r="C1" s="83"/>
      <c r="D1" s="83"/>
      <c r="E1" s="83"/>
      <c r="F1" s="83"/>
      <c r="G1" s="83"/>
      <c r="H1" s="83"/>
      <c r="I1" s="83"/>
      <c r="J1" s="83"/>
      <c r="K1" s="83"/>
      <c r="L1" s="83"/>
      <c r="M1" s="83"/>
      <c r="N1" s="83"/>
      <c r="O1" s="83"/>
      <c r="P1" s="83"/>
      <c r="Q1" s="84"/>
    </row>
    <row r="2" spans="1:17" ht="45.75" customHeight="1" x14ac:dyDescent="0.25">
      <c r="A2" s="85" t="s">
        <v>188</v>
      </c>
      <c r="B2" s="86"/>
      <c r="C2" s="86"/>
      <c r="D2" s="86"/>
      <c r="E2" s="86"/>
      <c r="F2" s="86"/>
      <c r="G2" s="86"/>
      <c r="H2" s="86"/>
      <c r="I2" s="86"/>
      <c r="J2" s="86"/>
      <c r="K2" s="86"/>
      <c r="L2" s="86"/>
      <c r="M2" s="86"/>
      <c r="N2" s="86"/>
      <c r="O2" s="86"/>
      <c r="P2" s="86"/>
      <c r="Q2" s="87"/>
    </row>
    <row r="3" spans="1:17" ht="96" customHeight="1" x14ac:dyDescent="0.25">
      <c r="A3" s="88" t="s">
        <v>205</v>
      </c>
      <c r="B3" s="89"/>
      <c r="C3" s="89"/>
      <c r="D3" s="89"/>
      <c r="E3" s="89"/>
      <c r="F3" s="89"/>
      <c r="G3" s="89"/>
      <c r="H3" s="89"/>
      <c r="I3" s="89"/>
      <c r="J3" s="89"/>
      <c r="K3" s="89"/>
      <c r="L3" s="89"/>
      <c r="M3" s="89"/>
      <c r="N3" s="89"/>
      <c r="O3" s="89"/>
      <c r="P3" s="89"/>
      <c r="Q3" s="90"/>
    </row>
    <row r="4" spans="1:17" ht="36" customHeight="1" x14ac:dyDescent="0.25">
      <c r="A4" s="67" t="s">
        <v>189</v>
      </c>
      <c r="B4" s="68"/>
      <c r="C4" s="68"/>
      <c r="D4" s="68"/>
      <c r="E4" s="68"/>
      <c r="F4" s="68"/>
      <c r="G4" s="68"/>
      <c r="H4" s="68"/>
      <c r="I4" s="68"/>
      <c r="J4" s="68"/>
      <c r="K4" s="68"/>
      <c r="L4" s="68"/>
      <c r="M4" s="68"/>
      <c r="N4" s="68"/>
      <c r="O4" s="68"/>
      <c r="P4" s="68"/>
      <c r="Q4" s="69"/>
    </row>
    <row r="5" spans="1:17" ht="46.5" customHeight="1" x14ac:dyDescent="0.25">
      <c r="A5" s="76" t="s">
        <v>221</v>
      </c>
      <c r="B5" s="77"/>
      <c r="C5" s="77"/>
      <c r="D5" s="77"/>
      <c r="E5" s="77"/>
      <c r="F5" s="77"/>
      <c r="G5" s="77"/>
      <c r="H5" s="77"/>
      <c r="I5" s="77"/>
      <c r="J5" s="77"/>
      <c r="K5" s="77"/>
      <c r="L5" s="77"/>
      <c r="M5" s="77"/>
      <c r="N5" s="77"/>
      <c r="O5" s="77"/>
      <c r="P5" s="77"/>
      <c r="Q5" s="78"/>
    </row>
    <row r="6" spans="1:17" ht="42.75" customHeight="1" x14ac:dyDescent="0.25">
      <c r="A6" s="76" t="s">
        <v>206</v>
      </c>
      <c r="B6" s="77"/>
      <c r="C6" s="77"/>
      <c r="D6" s="77"/>
      <c r="E6" s="77"/>
      <c r="F6" s="77"/>
      <c r="G6" s="77"/>
      <c r="H6" s="77"/>
      <c r="I6" s="77"/>
      <c r="J6" s="77"/>
      <c r="K6" s="77"/>
      <c r="L6" s="77"/>
      <c r="M6" s="77"/>
      <c r="N6" s="77"/>
      <c r="O6" s="77"/>
      <c r="P6" s="77"/>
      <c r="Q6" s="78"/>
    </row>
    <row r="7" spans="1:17" ht="45" customHeight="1" x14ac:dyDescent="0.25">
      <c r="A7" s="76" t="s">
        <v>222</v>
      </c>
      <c r="B7" s="77"/>
      <c r="C7" s="77"/>
      <c r="D7" s="77"/>
      <c r="E7" s="77"/>
      <c r="F7" s="77"/>
      <c r="G7" s="77"/>
      <c r="H7" s="77"/>
      <c r="I7" s="77"/>
      <c r="J7" s="77"/>
      <c r="K7" s="77"/>
      <c r="L7" s="77"/>
      <c r="M7" s="77"/>
      <c r="N7" s="77"/>
      <c r="O7" s="77"/>
      <c r="P7" s="77"/>
      <c r="Q7" s="78"/>
    </row>
    <row r="8" spans="1:17" ht="46.5" customHeight="1" x14ac:dyDescent="0.25">
      <c r="A8" s="76" t="s">
        <v>203</v>
      </c>
      <c r="B8" s="77"/>
      <c r="C8" s="77"/>
      <c r="D8" s="77"/>
      <c r="E8" s="77"/>
      <c r="F8" s="77"/>
      <c r="G8" s="77"/>
      <c r="H8" s="77"/>
      <c r="I8" s="77"/>
      <c r="J8" s="77"/>
      <c r="K8" s="77"/>
      <c r="L8" s="77"/>
      <c r="M8" s="77"/>
      <c r="N8" s="77"/>
      <c r="O8" s="77"/>
      <c r="P8" s="77"/>
      <c r="Q8" s="78"/>
    </row>
    <row r="9" spans="1:17" ht="78" customHeight="1" x14ac:dyDescent="0.25">
      <c r="A9" s="70" t="s">
        <v>223</v>
      </c>
      <c r="B9" s="71"/>
      <c r="C9" s="71"/>
      <c r="D9" s="71"/>
      <c r="E9" s="71"/>
      <c r="F9" s="71"/>
      <c r="G9" s="71"/>
      <c r="H9" s="71"/>
      <c r="I9" s="71"/>
      <c r="J9" s="71"/>
      <c r="K9" s="71"/>
      <c r="L9" s="71"/>
      <c r="M9" s="71"/>
      <c r="N9" s="71"/>
      <c r="O9" s="71"/>
      <c r="P9" s="71"/>
      <c r="Q9" s="72"/>
    </row>
    <row r="10" spans="1:17" ht="52.5" customHeight="1" x14ac:dyDescent="0.25">
      <c r="A10" s="70" t="s">
        <v>224</v>
      </c>
      <c r="B10" s="71"/>
      <c r="C10" s="71"/>
      <c r="D10" s="71"/>
      <c r="E10" s="71"/>
      <c r="F10" s="71"/>
      <c r="G10" s="71"/>
      <c r="H10" s="71"/>
      <c r="I10" s="71"/>
      <c r="J10" s="71"/>
      <c r="K10" s="71"/>
      <c r="L10" s="71"/>
      <c r="M10" s="71"/>
      <c r="N10" s="71"/>
      <c r="O10" s="71"/>
      <c r="P10" s="71"/>
      <c r="Q10" s="72"/>
    </row>
    <row r="11" spans="1:17" ht="50.25" customHeight="1" x14ac:dyDescent="0.25">
      <c r="A11" s="76" t="s">
        <v>204</v>
      </c>
      <c r="B11" s="77"/>
      <c r="C11" s="77"/>
      <c r="D11" s="77"/>
      <c r="E11" s="77"/>
      <c r="F11" s="77"/>
      <c r="G11" s="77"/>
      <c r="H11" s="77"/>
      <c r="I11" s="77"/>
      <c r="J11" s="77"/>
      <c r="K11" s="77"/>
      <c r="L11" s="77"/>
      <c r="M11" s="77"/>
      <c r="N11" s="77"/>
      <c r="O11" s="77"/>
      <c r="P11" s="77"/>
      <c r="Q11" s="78"/>
    </row>
    <row r="12" spans="1:17" ht="84" customHeight="1" x14ac:dyDescent="0.25">
      <c r="A12" s="70" t="s">
        <v>225</v>
      </c>
      <c r="B12" s="71"/>
      <c r="C12" s="71"/>
      <c r="D12" s="71"/>
      <c r="E12" s="71"/>
      <c r="F12" s="71"/>
      <c r="G12" s="71"/>
      <c r="H12" s="71"/>
      <c r="I12" s="71"/>
      <c r="J12" s="71"/>
      <c r="K12" s="71"/>
      <c r="L12" s="71"/>
      <c r="M12" s="71"/>
      <c r="N12" s="71"/>
      <c r="O12" s="71"/>
      <c r="P12" s="71"/>
      <c r="Q12" s="72"/>
    </row>
    <row r="13" spans="1:17" ht="39.75" customHeight="1" x14ac:dyDescent="0.25">
      <c r="A13" s="76" t="s">
        <v>213</v>
      </c>
      <c r="B13" s="77"/>
      <c r="C13" s="77"/>
      <c r="D13" s="77"/>
      <c r="E13" s="77"/>
      <c r="F13" s="77"/>
      <c r="G13" s="77"/>
      <c r="H13" s="77"/>
      <c r="I13" s="77"/>
      <c r="J13" s="77"/>
      <c r="K13" s="77"/>
      <c r="L13" s="77"/>
      <c r="M13" s="77"/>
      <c r="N13" s="77"/>
      <c r="O13" s="77"/>
      <c r="P13" s="77"/>
      <c r="Q13" s="78"/>
    </row>
    <row r="14" spans="1:17" ht="35.25" customHeight="1" x14ac:dyDescent="0.25">
      <c r="A14" s="76" t="s">
        <v>214</v>
      </c>
      <c r="B14" s="77"/>
      <c r="C14" s="77"/>
      <c r="D14" s="77"/>
      <c r="E14" s="77"/>
      <c r="F14" s="77"/>
      <c r="G14" s="77"/>
      <c r="H14" s="77"/>
      <c r="I14" s="77"/>
      <c r="J14" s="77"/>
      <c r="K14" s="77"/>
      <c r="L14" s="77"/>
      <c r="M14" s="77"/>
      <c r="N14" s="77"/>
      <c r="O14" s="77"/>
      <c r="P14" s="77"/>
      <c r="Q14" s="78"/>
    </row>
    <row r="15" spans="1:17" ht="38.25" customHeight="1" x14ac:dyDescent="0.25">
      <c r="A15" s="76" t="s">
        <v>215</v>
      </c>
      <c r="B15" s="77"/>
      <c r="C15" s="77"/>
      <c r="D15" s="77"/>
      <c r="E15" s="77"/>
      <c r="F15" s="77"/>
      <c r="G15" s="77"/>
      <c r="H15" s="77"/>
      <c r="I15" s="77"/>
      <c r="J15" s="77"/>
      <c r="K15" s="77"/>
      <c r="L15" s="77"/>
      <c r="M15" s="77"/>
      <c r="N15" s="77"/>
      <c r="O15" s="77"/>
      <c r="P15" s="77"/>
      <c r="Q15" s="78"/>
    </row>
    <row r="16" spans="1:17" ht="81.75" customHeight="1" x14ac:dyDescent="0.25">
      <c r="A16" s="70" t="s">
        <v>226</v>
      </c>
      <c r="B16" s="71"/>
      <c r="C16" s="71"/>
      <c r="D16" s="71"/>
      <c r="E16" s="71"/>
      <c r="F16" s="71"/>
      <c r="G16" s="71"/>
      <c r="H16" s="71"/>
      <c r="I16" s="71"/>
      <c r="J16" s="71"/>
      <c r="K16" s="71"/>
      <c r="L16" s="71"/>
      <c r="M16" s="71"/>
      <c r="N16" s="71"/>
      <c r="O16" s="71"/>
      <c r="P16" s="71"/>
      <c r="Q16" s="72"/>
    </row>
    <row r="17" spans="1:17" ht="55.5" customHeight="1" x14ac:dyDescent="0.25">
      <c r="A17" s="70" t="s">
        <v>227</v>
      </c>
      <c r="B17" s="71"/>
      <c r="C17" s="71"/>
      <c r="D17" s="71"/>
      <c r="E17" s="71"/>
      <c r="F17" s="71"/>
      <c r="G17" s="71"/>
      <c r="H17" s="71"/>
      <c r="I17" s="71"/>
      <c r="J17" s="71"/>
      <c r="K17" s="71"/>
      <c r="L17" s="71"/>
      <c r="M17" s="71"/>
      <c r="N17" s="71"/>
      <c r="O17" s="71"/>
      <c r="P17" s="71"/>
      <c r="Q17" s="72"/>
    </row>
    <row r="18" spans="1:17" ht="40.5" customHeight="1" x14ac:dyDescent="0.25">
      <c r="A18" s="76" t="s">
        <v>216</v>
      </c>
      <c r="B18" s="77"/>
      <c r="C18" s="77"/>
      <c r="D18" s="77"/>
      <c r="E18" s="77"/>
      <c r="F18" s="77"/>
      <c r="G18" s="77"/>
      <c r="H18" s="77"/>
      <c r="I18" s="77"/>
      <c r="J18" s="77"/>
      <c r="K18" s="77"/>
      <c r="L18" s="77"/>
      <c r="M18" s="77"/>
      <c r="N18" s="77"/>
      <c r="O18" s="77"/>
      <c r="P18" s="77"/>
      <c r="Q18" s="78"/>
    </row>
    <row r="19" spans="1:17" ht="64.5" customHeight="1" x14ac:dyDescent="0.25">
      <c r="A19" s="70" t="s">
        <v>217</v>
      </c>
      <c r="B19" s="71"/>
      <c r="C19" s="71"/>
      <c r="D19" s="71"/>
      <c r="E19" s="71"/>
      <c r="F19" s="71"/>
      <c r="G19" s="71"/>
      <c r="H19" s="71"/>
      <c r="I19" s="71"/>
      <c r="J19" s="71"/>
      <c r="K19" s="71"/>
      <c r="L19" s="71"/>
      <c r="M19" s="71"/>
      <c r="N19" s="71"/>
      <c r="O19" s="71"/>
      <c r="P19" s="71"/>
      <c r="Q19" s="72"/>
    </row>
    <row r="20" spans="1:17" ht="64.5" customHeight="1" x14ac:dyDescent="0.25">
      <c r="A20" s="70" t="s">
        <v>228</v>
      </c>
      <c r="B20" s="71"/>
      <c r="C20" s="71"/>
      <c r="D20" s="71"/>
      <c r="E20" s="71"/>
      <c r="F20" s="71"/>
      <c r="G20" s="71"/>
      <c r="H20" s="71"/>
      <c r="I20" s="71"/>
      <c r="J20" s="71"/>
      <c r="K20" s="71"/>
      <c r="L20" s="71"/>
      <c r="M20" s="71"/>
      <c r="N20" s="71"/>
      <c r="O20" s="71"/>
      <c r="P20" s="71"/>
      <c r="Q20" s="72"/>
    </row>
    <row r="21" spans="1:17" ht="49.5" customHeight="1" x14ac:dyDescent="0.25">
      <c r="A21" s="76" t="s">
        <v>229</v>
      </c>
      <c r="B21" s="77"/>
      <c r="C21" s="77"/>
      <c r="D21" s="77"/>
      <c r="E21" s="77"/>
      <c r="F21" s="77"/>
      <c r="G21" s="77"/>
      <c r="H21" s="77"/>
      <c r="I21" s="77"/>
      <c r="J21" s="77"/>
      <c r="K21" s="77"/>
      <c r="L21" s="77"/>
      <c r="M21" s="77"/>
      <c r="N21" s="77"/>
      <c r="O21" s="77"/>
      <c r="P21" s="77"/>
      <c r="Q21" s="78"/>
    </row>
    <row r="22" spans="1:17" ht="107.25" customHeight="1" x14ac:dyDescent="0.25">
      <c r="A22" s="64" t="s">
        <v>230</v>
      </c>
      <c r="B22" s="65"/>
      <c r="C22" s="65"/>
      <c r="D22" s="65"/>
      <c r="E22" s="65"/>
      <c r="F22" s="65"/>
      <c r="G22" s="65"/>
      <c r="H22" s="65"/>
      <c r="I22" s="65"/>
      <c r="J22" s="65"/>
      <c r="K22" s="65"/>
      <c r="L22" s="65"/>
      <c r="M22" s="65"/>
      <c r="N22" s="65"/>
      <c r="O22" s="65"/>
      <c r="P22" s="65"/>
      <c r="Q22" s="66"/>
    </row>
    <row r="23" spans="1:17" ht="130.5" customHeight="1" x14ac:dyDescent="0.25">
      <c r="A23" s="73" t="s">
        <v>220</v>
      </c>
      <c r="B23" s="74"/>
      <c r="C23" s="74"/>
      <c r="D23" s="74"/>
      <c r="E23" s="74"/>
      <c r="F23" s="74"/>
      <c r="G23" s="74"/>
      <c r="H23" s="74"/>
      <c r="I23" s="74"/>
      <c r="J23" s="74"/>
      <c r="K23" s="74"/>
      <c r="L23" s="74"/>
      <c r="M23" s="74"/>
      <c r="N23" s="74"/>
      <c r="O23" s="74"/>
      <c r="P23" s="74"/>
      <c r="Q23" s="75"/>
    </row>
    <row r="24" spans="1:17" ht="62.25" customHeight="1" x14ac:dyDescent="0.25">
      <c r="A24" s="73" t="s">
        <v>208</v>
      </c>
      <c r="B24" s="74"/>
      <c r="C24" s="74"/>
      <c r="D24" s="74"/>
      <c r="E24" s="74"/>
      <c r="F24" s="74"/>
      <c r="G24" s="74"/>
      <c r="H24" s="74"/>
      <c r="I24" s="74"/>
      <c r="J24" s="74"/>
      <c r="K24" s="74"/>
      <c r="L24" s="74"/>
      <c r="M24" s="74"/>
      <c r="N24" s="74"/>
      <c r="O24" s="74"/>
      <c r="P24" s="74"/>
      <c r="Q24" s="75"/>
    </row>
    <row r="25" spans="1:17" ht="46.5" customHeight="1" x14ac:dyDescent="0.25">
      <c r="A25" s="67" t="s">
        <v>218</v>
      </c>
      <c r="B25" s="68"/>
      <c r="C25" s="68"/>
      <c r="D25" s="68"/>
      <c r="E25" s="68"/>
      <c r="F25" s="68"/>
      <c r="G25" s="68"/>
      <c r="H25" s="68"/>
      <c r="I25" s="68"/>
      <c r="J25" s="68"/>
      <c r="K25" s="68"/>
      <c r="L25" s="68"/>
      <c r="M25" s="68"/>
      <c r="N25" s="68"/>
      <c r="O25" s="68"/>
      <c r="P25" s="68"/>
      <c r="Q25" s="69"/>
    </row>
    <row r="26" spans="1:17" ht="60.75" customHeight="1" x14ac:dyDescent="0.25">
      <c r="A26" s="70" t="s">
        <v>207</v>
      </c>
      <c r="B26" s="71"/>
      <c r="C26" s="71"/>
      <c r="D26" s="71"/>
      <c r="E26" s="71"/>
      <c r="F26" s="71"/>
      <c r="G26" s="71"/>
      <c r="H26" s="71"/>
      <c r="I26" s="71"/>
      <c r="J26" s="71"/>
      <c r="K26" s="71"/>
      <c r="L26" s="71"/>
      <c r="M26" s="71"/>
      <c r="N26" s="71"/>
      <c r="O26" s="71"/>
      <c r="P26" s="71"/>
      <c r="Q26" s="72"/>
    </row>
    <row r="27" spans="1:17" ht="45" customHeight="1" x14ac:dyDescent="0.25">
      <c r="A27" s="67" t="s">
        <v>219</v>
      </c>
      <c r="B27" s="68"/>
      <c r="C27" s="68"/>
      <c r="D27" s="68"/>
      <c r="E27" s="68"/>
      <c r="F27" s="68"/>
      <c r="G27" s="68"/>
      <c r="H27" s="68"/>
      <c r="I27" s="68"/>
      <c r="J27" s="68"/>
      <c r="K27" s="68"/>
      <c r="L27" s="68"/>
      <c r="M27" s="68"/>
      <c r="N27" s="68"/>
      <c r="O27" s="68"/>
      <c r="P27" s="68"/>
      <c r="Q27" s="69"/>
    </row>
    <row r="28" spans="1:17" ht="50.25" customHeight="1" x14ac:dyDescent="0.25">
      <c r="A28" s="70" t="s">
        <v>231</v>
      </c>
      <c r="B28" s="71"/>
      <c r="C28" s="71"/>
      <c r="D28" s="71"/>
      <c r="E28" s="71"/>
      <c r="F28" s="71"/>
      <c r="G28" s="71"/>
      <c r="H28" s="71"/>
      <c r="I28" s="71"/>
      <c r="J28" s="71"/>
      <c r="K28" s="71"/>
      <c r="L28" s="71"/>
      <c r="M28" s="71"/>
      <c r="N28" s="71"/>
      <c r="O28" s="71"/>
      <c r="P28" s="71"/>
      <c r="Q28" s="72"/>
    </row>
    <row r="29" spans="1:17" ht="40.5" customHeight="1" x14ac:dyDescent="0.25">
      <c r="A29" s="19"/>
      <c r="B29" s="20"/>
      <c r="C29" s="20"/>
      <c r="D29" s="20"/>
      <c r="E29" s="20"/>
      <c r="F29" s="20"/>
      <c r="G29" s="20"/>
      <c r="H29" s="20"/>
      <c r="I29" s="20"/>
      <c r="J29" s="20"/>
      <c r="K29" s="20"/>
      <c r="L29" s="20"/>
      <c r="M29" s="20"/>
      <c r="N29" s="20"/>
      <c r="O29" s="20"/>
      <c r="P29" s="20"/>
      <c r="Q29" s="21"/>
    </row>
    <row r="30" spans="1:17" ht="41.25" customHeight="1" thickBot="1" x14ac:dyDescent="0.3">
      <c r="A30" s="79"/>
      <c r="B30" s="80"/>
      <c r="C30" s="80"/>
      <c r="D30" s="80"/>
      <c r="E30" s="80"/>
      <c r="F30" s="80"/>
      <c r="G30" s="80"/>
      <c r="H30" s="80"/>
      <c r="I30" s="80"/>
      <c r="J30" s="80"/>
      <c r="K30" s="80"/>
      <c r="L30" s="80"/>
      <c r="M30" s="80"/>
      <c r="N30" s="80"/>
      <c r="O30" s="80"/>
      <c r="P30" s="80"/>
      <c r="Q30" s="81"/>
    </row>
  </sheetData>
  <sheetProtection password="CC17" sheet="1" objects="1" scenarios="1"/>
  <mergeCells count="29">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 ref="A21:Q21"/>
    <mergeCell ref="A16:Q16"/>
    <mergeCell ref="A17:Q17"/>
    <mergeCell ref="A18:Q18"/>
    <mergeCell ref="A19:Q19"/>
    <mergeCell ref="A20:Q20"/>
    <mergeCell ref="A22:Q22"/>
    <mergeCell ref="A25:Q25"/>
    <mergeCell ref="A26:Q26"/>
    <mergeCell ref="A27:Q27"/>
    <mergeCell ref="A28:Q28"/>
    <mergeCell ref="A23:Q23"/>
    <mergeCell ref="A24:Q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10"/>
  <sheetViews>
    <sheetView showGridLines="0" rightToLeft="1" workbookViewId="0">
      <pane xSplit="2" ySplit="10" topLeftCell="C11" activePane="bottomRight" state="frozen"/>
      <selection pane="topRight" activeCell="C1" sqref="C1"/>
      <selection pane="bottomLeft" activeCell="A11" sqref="A11"/>
      <selection pane="bottomRight" activeCell="C2" sqref="C2:D3"/>
    </sheetView>
  </sheetViews>
  <sheetFormatPr defaultColWidth="9" defaultRowHeight="24.95" customHeight="1" x14ac:dyDescent="0.25"/>
  <cols>
    <col min="1" max="1" width="7" style="23" customWidth="1"/>
    <col min="2" max="2" width="20.140625" style="23" customWidth="1"/>
    <col min="3" max="3" width="19" style="23" customWidth="1"/>
    <col min="4" max="4" width="20.5703125" style="23" customWidth="1"/>
    <col min="5" max="9" width="9" style="23"/>
    <col min="10" max="10" width="40.140625" style="23" customWidth="1"/>
    <col min="11" max="11" width="24.28515625" style="23" customWidth="1"/>
    <col min="12" max="12" width="21.7109375" style="23" customWidth="1"/>
    <col min="13" max="13" width="15.85546875" style="23" customWidth="1"/>
    <col min="14" max="14" width="9.140625" style="23" bestFit="1" customWidth="1"/>
    <col min="15" max="15" width="15.5703125" style="23" customWidth="1"/>
    <col min="16" max="16" width="15.5703125" style="24" customWidth="1"/>
    <col min="17" max="17" width="17.5703125" style="24" customWidth="1"/>
    <col min="18" max="18" width="19.85546875" style="23" customWidth="1"/>
    <col min="19" max="20" width="8.28515625" style="23" customWidth="1"/>
    <col min="21" max="21" width="24.140625" style="23" customWidth="1"/>
    <col min="22" max="22" width="15.28515625" style="23" customWidth="1"/>
    <col min="23" max="23" width="4.42578125" style="23" customWidth="1"/>
    <col min="24" max="24" width="5" style="23" customWidth="1"/>
    <col min="25" max="25" width="5.7109375" style="23" customWidth="1"/>
    <col min="26" max="26" width="4.42578125" style="23" customWidth="1"/>
    <col min="27" max="27" width="4.85546875" style="23" customWidth="1"/>
    <col min="28" max="28" width="5.7109375" style="23" customWidth="1"/>
    <col min="29" max="29" width="15.28515625" style="23" customWidth="1"/>
    <col min="30" max="31" width="4.5703125" style="23" customWidth="1"/>
    <col min="32" max="32" width="5.85546875" style="23" customWidth="1"/>
    <col min="33" max="33" width="5.42578125" style="23" customWidth="1"/>
    <col min="34" max="34" width="5" style="23" customWidth="1"/>
    <col min="35" max="35" width="6.140625" style="23" customWidth="1"/>
    <col min="36" max="36" width="15" style="23" customWidth="1"/>
    <col min="37" max="37" width="5.28515625" style="23" customWidth="1"/>
    <col min="38" max="38" width="4.85546875" style="23" customWidth="1"/>
    <col min="39" max="39" width="5.7109375" style="23" customWidth="1"/>
    <col min="40" max="40" width="5.140625" style="23" customWidth="1"/>
    <col min="41" max="41" width="5" style="23" customWidth="1"/>
    <col min="42" max="42" width="5.140625" style="23" customWidth="1"/>
    <col min="43" max="43" width="17.28515625" style="23" customWidth="1"/>
    <col min="44" max="45" width="5.28515625" style="23" customWidth="1"/>
    <col min="46" max="46" width="5.42578125" style="23" customWidth="1"/>
    <col min="47" max="47" width="5.28515625" style="23" customWidth="1"/>
    <col min="48" max="48" width="5.7109375" style="23" customWidth="1"/>
    <col min="49" max="49" width="6.28515625" style="23" customWidth="1"/>
    <col min="50" max="51" width="5.7109375" style="23" customWidth="1"/>
    <col min="52" max="52" width="6.85546875" style="23" customWidth="1"/>
    <col min="53" max="53" width="6.140625" style="23" customWidth="1"/>
    <col min="54" max="54" width="6.7109375" style="23" customWidth="1"/>
    <col min="55" max="55" width="19.5703125" style="25" customWidth="1"/>
    <col min="56" max="70" width="9" style="26" customWidth="1"/>
    <col min="71" max="77" width="9" style="26"/>
    <col min="78" max="78" width="7.28515625" style="26" bestFit="1" customWidth="1"/>
    <col min="79" max="80" width="9" style="26"/>
    <col min="81" max="81" width="9" style="26" customWidth="1"/>
    <col min="82" max="88" width="9" style="26"/>
    <col min="89" max="89" width="10.7109375" style="26" customWidth="1"/>
    <col min="90" max="90" width="38.28515625" style="41" customWidth="1"/>
    <col min="91" max="91" width="38.28515625" style="42" customWidth="1"/>
    <col min="92" max="92" width="60.85546875" style="61" customWidth="1"/>
    <col min="93" max="93" width="26.5703125" style="41" customWidth="1"/>
    <col min="94" max="94" width="20.28515625" style="42" customWidth="1"/>
    <col min="95" max="95" width="24.5703125" style="46" customWidth="1"/>
    <col min="96" max="96" width="19.7109375" style="23" customWidth="1"/>
    <col min="97" max="16384" width="9" style="27"/>
  </cols>
  <sheetData>
    <row r="1" spans="1:96" ht="34.5" customHeight="1" x14ac:dyDescent="0.25">
      <c r="A1" s="97"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1401/3/1</v>
      </c>
      <c r="B1" s="98"/>
      <c r="C1" s="110">
        <f ca="1">NOW()</f>
        <v>44703.312512268516</v>
      </c>
      <c r="D1" s="111"/>
      <c r="E1" s="183" t="s">
        <v>74</v>
      </c>
      <c r="F1" s="184"/>
      <c r="G1" s="184"/>
      <c r="H1" s="184"/>
      <c r="I1" s="185"/>
      <c r="J1" s="62" t="s">
        <v>2</v>
      </c>
      <c r="K1" s="213" t="s">
        <v>75</v>
      </c>
      <c r="L1" s="216" t="s">
        <v>27</v>
      </c>
      <c r="M1" s="217"/>
      <c r="N1" s="217"/>
      <c r="O1" s="218"/>
      <c r="P1" s="216" t="s">
        <v>244</v>
      </c>
      <c r="Q1" s="217"/>
      <c r="R1" s="217"/>
      <c r="S1" s="217"/>
      <c r="T1" s="217"/>
      <c r="U1" s="218"/>
      <c r="V1" s="225" t="s">
        <v>65</v>
      </c>
      <c r="W1" s="226"/>
      <c r="X1" s="226"/>
      <c r="Y1" s="226"/>
      <c r="Z1" s="226"/>
      <c r="AA1" s="226"/>
      <c r="AB1" s="226"/>
      <c r="AC1" s="226"/>
      <c r="AD1" s="226"/>
      <c r="AE1" s="226"/>
      <c r="AF1" s="226"/>
      <c r="AG1" s="226"/>
      <c r="AH1" s="226"/>
      <c r="AI1" s="227"/>
      <c r="AJ1" s="225" t="s">
        <v>70</v>
      </c>
      <c r="AK1" s="226"/>
      <c r="AL1" s="226"/>
      <c r="AM1" s="226"/>
      <c r="AN1" s="226"/>
      <c r="AO1" s="226"/>
      <c r="AP1" s="226"/>
      <c r="AQ1" s="226"/>
      <c r="AR1" s="226"/>
      <c r="AS1" s="226"/>
      <c r="AT1" s="226"/>
      <c r="AU1" s="226"/>
      <c r="AV1" s="226"/>
      <c r="AW1" s="227"/>
      <c r="AX1" s="150" t="s">
        <v>73</v>
      </c>
      <c r="AY1" s="151"/>
      <c r="AZ1" s="151"/>
      <c r="BA1" s="151"/>
      <c r="BB1" s="152"/>
      <c r="BC1" s="209" t="s">
        <v>30</v>
      </c>
      <c r="BD1" s="194" t="s">
        <v>71</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6"/>
      <c r="CL1" s="63" t="s">
        <v>10</v>
      </c>
      <c r="CM1" s="178" t="s">
        <v>60</v>
      </c>
      <c r="CN1" s="178" t="s">
        <v>61</v>
      </c>
      <c r="CO1" s="93" t="s">
        <v>62</v>
      </c>
      <c r="CP1" s="178" t="s">
        <v>19</v>
      </c>
      <c r="CQ1" s="181" t="s">
        <v>184</v>
      </c>
      <c r="CR1" s="182"/>
    </row>
    <row r="2" spans="1:96" ht="24.95" customHeight="1" x14ac:dyDescent="0.25">
      <c r="A2" s="104" t="s">
        <v>243</v>
      </c>
      <c r="B2" s="105"/>
      <c r="C2" s="106" t="s">
        <v>245</v>
      </c>
      <c r="D2" s="107"/>
      <c r="E2" s="186"/>
      <c r="F2" s="187"/>
      <c r="G2" s="187"/>
      <c r="H2" s="187"/>
      <c r="I2" s="188"/>
      <c r="J2" s="22" t="s">
        <v>190</v>
      </c>
      <c r="K2" s="214"/>
      <c r="L2" s="219"/>
      <c r="M2" s="220"/>
      <c r="N2" s="220"/>
      <c r="O2" s="221"/>
      <c r="P2" s="222"/>
      <c r="Q2" s="223"/>
      <c r="R2" s="223"/>
      <c r="S2" s="223"/>
      <c r="T2" s="223"/>
      <c r="U2" s="224"/>
      <c r="V2" s="228" t="s">
        <v>67</v>
      </c>
      <c r="W2" s="231" t="s">
        <v>9</v>
      </c>
      <c r="X2" s="232"/>
      <c r="Y2" s="233"/>
      <c r="Z2" s="231" t="s">
        <v>29</v>
      </c>
      <c r="AA2" s="232"/>
      <c r="AB2" s="233"/>
      <c r="AC2" s="210" t="s">
        <v>66</v>
      </c>
      <c r="AD2" s="116" t="s">
        <v>9</v>
      </c>
      <c r="AE2" s="117"/>
      <c r="AF2" s="118"/>
      <c r="AG2" s="116" t="s">
        <v>29</v>
      </c>
      <c r="AH2" s="117"/>
      <c r="AI2" s="118"/>
      <c r="AJ2" s="135" t="s">
        <v>69</v>
      </c>
      <c r="AK2" s="138" t="s">
        <v>9</v>
      </c>
      <c r="AL2" s="139"/>
      <c r="AM2" s="140"/>
      <c r="AN2" s="138" t="s">
        <v>29</v>
      </c>
      <c r="AO2" s="139"/>
      <c r="AP2" s="140"/>
      <c r="AQ2" s="147" t="s">
        <v>68</v>
      </c>
      <c r="AR2" s="169" t="s">
        <v>9</v>
      </c>
      <c r="AS2" s="170"/>
      <c r="AT2" s="171"/>
      <c r="AU2" s="169" t="s">
        <v>29</v>
      </c>
      <c r="AV2" s="170"/>
      <c r="AW2" s="171"/>
      <c r="AX2" s="153"/>
      <c r="AY2" s="154"/>
      <c r="AZ2" s="154"/>
      <c r="BA2" s="154"/>
      <c r="BB2" s="155"/>
      <c r="BC2" s="102"/>
      <c r="BD2" s="197" t="s">
        <v>13</v>
      </c>
      <c r="BE2" s="198"/>
      <c r="BF2" s="198"/>
      <c r="BG2" s="198"/>
      <c r="BH2" s="198"/>
      <c r="BI2" s="199"/>
      <c r="BJ2" s="197" t="s">
        <v>35</v>
      </c>
      <c r="BK2" s="199"/>
      <c r="BL2" s="197" t="s">
        <v>38</v>
      </c>
      <c r="BM2" s="198"/>
      <c r="BN2" s="198"/>
      <c r="BO2" s="198"/>
      <c r="BP2" s="198"/>
      <c r="BQ2" s="198"/>
      <c r="BR2" s="199"/>
      <c r="BS2" s="197" t="s">
        <v>42</v>
      </c>
      <c r="BT2" s="198"/>
      <c r="BU2" s="198"/>
      <c r="BV2" s="198"/>
      <c r="BW2" s="198"/>
      <c r="BX2" s="199"/>
      <c r="BY2" s="197" t="s">
        <v>47</v>
      </c>
      <c r="BZ2" s="198"/>
      <c r="CA2" s="198"/>
      <c r="CB2" s="198"/>
      <c r="CC2" s="198"/>
      <c r="CD2" s="198"/>
      <c r="CE2" s="199"/>
      <c r="CF2" s="197" t="s">
        <v>53</v>
      </c>
      <c r="CG2" s="198"/>
      <c r="CH2" s="198"/>
      <c r="CI2" s="198"/>
      <c r="CJ2" s="199"/>
      <c r="CK2" s="206" t="s">
        <v>59</v>
      </c>
      <c r="CL2" s="91" t="s">
        <v>209</v>
      </c>
      <c r="CM2" s="178"/>
      <c r="CN2" s="178"/>
      <c r="CO2" s="94"/>
      <c r="CP2" s="178"/>
      <c r="CQ2" s="159" t="s">
        <v>72</v>
      </c>
      <c r="CR2" s="93" t="s">
        <v>63</v>
      </c>
    </row>
    <row r="3" spans="1:96" ht="24.95" customHeight="1" x14ac:dyDescent="0.25">
      <c r="A3" s="104"/>
      <c r="B3" s="105"/>
      <c r="C3" s="108"/>
      <c r="D3" s="109"/>
      <c r="E3" s="186"/>
      <c r="F3" s="187"/>
      <c r="G3" s="187"/>
      <c r="H3" s="187"/>
      <c r="I3" s="188"/>
      <c r="J3" s="22" t="s">
        <v>191</v>
      </c>
      <c r="K3" s="214"/>
      <c r="L3" s="219"/>
      <c r="M3" s="220"/>
      <c r="N3" s="220"/>
      <c r="O3" s="221"/>
      <c r="P3" s="163" t="s">
        <v>4</v>
      </c>
      <c r="Q3" s="166" t="s">
        <v>5</v>
      </c>
      <c r="R3" s="163" t="s">
        <v>28</v>
      </c>
      <c r="S3" s="163" t="s">
        <v>6</v>
      </c>
      <c r="T3" s="163" t="s">
        <v>7</v>
      </c>
      <c r="U3" s="163" t="s">
        <v>8</v>
      </c>
      <c r="V3" s="229"/>
      <c r="W3" s="234"/>
      <c r="X3" s="235"/>
      <c r="Y3" s="236"/>
      <c r="Z3" s="234"/>
      <c r="AA3" s="235"/>
      <c r="AB3" s="236"/>
      <c r="AC3" s="211"/>
      <c r="AD3" s="119"/>
      <c r="AE3" s="120"/>
      <c r="AF3" s="121"/>
      <c r="AG3" s="119"/>
      <c r="AH3" s="120"/>
      <c r="AI3" s="121"/>
      <c r="AJ3" s="136"/>
      <c r="AK3" s="141"/>
      <c r="AL3" s="142"/>
      <c r="AM3" s="143"/>
      <c r="AN3" s="141"/>
      <c r="AO3" s="142"/>
      <c r="AP3" s="143"/>
      <c r="AQ3" s="148"/>
      <c r="AR3" s="172"/>
      <c r="AS3" s="173"/>
      <c r="AT3" s="174"/>
      <c r="AU3" s="172"/>
      <c r="AV3" s="173"/>
      <c r="AW3" s="174"/>
      <c r="AX3" s="153"/>
      <c r="AY3" s="154"/>
      <c r="AZ3" s="154"/>
      <c r="BA3" s="154"/>
      <c r="BB3" s="155"/>
      <c r="BC3" s="102"/>
      <c r="BD3" s="200"/>
      <c r="BE3" s="201"/>
      <c r="BF3" s="201"/>
      <c r="BG3" s="201"/>
      <c r="BH3" s="201"/>
      <c r="BI3" s="202"/>
      <c r="BJ3" s="200"/>
      <c r="BK3" s="202"/>
      <c r="BL3" s="200"/>
      <c r="BM3" s="201"/>
      <c r="BN3" s="201"/>
      <c r="BO3" s="201"/>
      <c r="BP3" s="201"/>
      <c r="BQ3" s="201"/>
      <c r="BR3" s="202"/>
      <c r="BS3" s="200"/>
      <c r="BT3" s="201"/>
      <c r="BU3" s="201"/>
      <c r="BV3" s="201"/>
      <c r="BW3" s="201"/>
      <c r="BX3" s="202"/>
      <c r="BY3" s="200"/>
      <c r="BZ3" s="201"/>
      <c r="CA3" s="201"/>
      <c r="CB3" s="201"/>
      <c r="CC3" s="201"/>
      <c r="CD3" s="201"/>
      <c r="CE3" s="202"/>
      <c r="CF3" s="200"/>
      <c r="CG3" s="201"/>
      <c r="CH3" s="201"/>
      <c r="CI3" s="201"/>
      <c r="CJ3" s="202"/>
      <c r="CK3" s="207"/>
      <c r="CL3" s="92"/>
      <c r="CM3" s="178"/>
      <c r="CN3" s="178"/>
      <c r="CO3" s="95" t="s">
        <v>235</v>
      </c>
      <c r="CP3" s="178"/>
      <c r="CQ3" s="160"/>
      <c r="CR3" s="94"/>
    </row>
    <row r="4" spans="1:96" ht="24.95" customHeight="1" x14ac:dyDescent="0.25">
      <c r="A4" s="102" t="s">
        <v>0</v>
      </c>
      <c r="B4" s="99" t="s">
        <v>64</v>
      </c>
      <c r="C4" s="99" t="s">
        <v>241</v>
      </c>
      <c r="D4" s="99" t="s">
        <v>242</v>
      </c>
      <c r="E4" s="186"/>
      <c r="F4" s="187"/>
      <c r="G4" s="187"/>
      <c r="H4" s="187"/>
      <c r="I4" s="188"/>
      <c r="J4" s="22" t="s">
        <v>239</v>
      </c>
      <c r="K4" s="214"/>
      <c r="L4" s="219"/>
      <c r="M4" s="220"/>
      <c r="N4" s="220"/>
      <c r="O4" s="221"/>
      <c r="P4" s="164"/>
      <c r="Q4" s="167"/>
      <c r="R4" s="164"/>
      <c r="S4" s="164"/>
      <c r="T4" s="164"/>
      <c r="U4" s="165"/>
      <c r="V4" s="229"/>
      <c r="W4" s="234"/>
      <c r="X4" s="235"/>
      <c r="Y4" s="236"/>
      <c r="Z4" s="234"/>
      <c r="AA4" s="235"/>
      <c r="AB4" s="236"/>
      <c r="AC4" s="211"/>
      <c r="AD4" s="119"/>
      <c r="AE4" s="120"/>
      <c r="AF4" s="121"/>
      <c r="AG4" s="119"/>
      <c r="AH4" s="120"/>
      <c r="AI4" s="121"/>
      <c r="AJ4" s="136"/>
      <c r="AK4" s="141"/>
      <c r="AL4" s="142"/>
      <c r="AM4" s="143"/>
      <c r="AN4" s="141"/>
      <c r="AO4" s="142"/>
      <c r="AP4" s="143"/>
      <c r="AQ4" s="148"/>
      <c r="AR4" s="172"/>
      <c r="AS4" s="173"/>
      <c r="AT4" s="174"/>
      <c r="AU4" s="172"/>
      <c r="AV4" s="173"/>
      <c r="AW4" s="174"/>
      <c r="AX4" s="153"/>
      <c r="AY4" s="154"/>
      <c r="AZ4" s="154"/>
      <c r="BA4" s="154"/>
      <c r="BB4" s="155"/>
      <c r="BC4" s="102"/>
      <c r="BD4" s="200"/>
      <c r="BE4" s="201"/>
      <c r="BF4" s="201"/>
      <c r="BG4" s="201"/>
      <c r="BH4" s="201"/>
      <c r="BI4" s="202"/>
      <c r="BJ4" s="200"/>
      <c r="BK4" s="202"/>
      <c r="BL4" s="200"/>
      <c r="BM4" s="201"/>
      <c r="BN4" s="201"/>
      <c r="BO4" s="201"/>
      <c r="BP4" s="201"/>
      <c r="BQ4" s="201"/>
      <c r="BR4" s="202"/>
      <c r="BS4" s="200"/>
      <c r="BT4" s="201"/>
      <c r="BU4" s="201"/>
      <c r="BV4" s="201"/>
      <c r="BW4" s="201"/>
      <c r="BX4" s="202"/>
      <c r="BY4" s="200"/>
      <c r="BZ4" s="201"/>
      <c r="CA4" s="201"/>
      <c r="CB4" s="201"/>
      <c r="CC4" s="201"/>
      <c r="CD4" s="201"/>
      <c r="CE4" s="202"/>
      <c r="CF4" s="200"/>
      <c r="CG4" s="201"/>
      <c r="CH4" s="201"/>
      <c r="CI4" s="201"/>
      <c r="CJ4" s="202"/>
      <c r="CK4" s="207"/>
      <c r="CL4" s="39" t="s">
        <v>210</v>
      </c>
      <c r="CM4" s="178"/>
      <c r="CN4" s="178"/>
      <c r="CO4" s="96"/>
      <c r="CP4" s="178"/>
      <c r="CQ4" s="160"/>
      <c r="CR4" s="94"/>
    </row>
    <row r="5" spans="1:96" ht="24.95" customHeight="1" x14ac:dyDescent="0.25">
      <c r="A5" s="102"/>
      <c r="B5" s="100"/>
      <c r="C5" s="100"/>
      <c r="D5" s="100"/>
      <c r="E5" s="186"/>
      <c r="F5" s="187"/>
      <c r="G5" s="187"/>
      <c r="H5" s="187"/>
      <c r="I5" s="188"/>
      <c r="J5" s="22" t="s">
        <v>240</v>
      </c>
      <c r="K5" s="214"/>
      <c r="L5" s="219"/>
      <c r="M5" s="220"/>
      <c r="N5" s="220"/>
      <c r="O5" s="221"/>
      <c r="P5" s="164"/>
      <c r="Q5" s="167"/>
      <c r="R5" s="164"/>
      <c r="S5" s="164"/>
      <c r="T5" s="165"/>
      <c r="U5" s="22" t="s">
        <v>196</v>
      </c>
      <c r="V5" s="229"/>
      <c r="W5" s="234"/>
      <c r="X5" s="235"/>
      <c r="Y5" s="236"/>
      <c r="Z5" s="234"/>
      <c r="AA5" s="235"/>
      <c r="AB5" s="236"/>
      <c r="AC5" s="211"/>
      <c r="AD5" s="119"/>
      <c r="AE5" s="120"/>
      <c r="AF5" s="121"/>
      <c r="AG5" s="119"/>
      <c r="AH5" s="120"/>
      <c r="AI5" s="121"/>
      <c r="AJ5" s="136"/>
      <c r="AK5" s="141"/>
      <c r="AL5" s="142"/>
      <c r="AM5" s="143"/>
      <c r="AN5" s="141"/>
      <c r="AO5" s="142"/>
      <c r="AP5" s="143"/>
      <c r="AQ5" s="148"/>
      <c r="AR5" s="172"/>
      <c r="AS5" s="173"/>
      <c r="AT5" s="174"/>
      <c r="AU5" s="172"/>
      <c r="AV5" s="173"/>
      <c r="AW5" s="174"/>
      <c r="AX5" s="153"/>
      <c r="AY5" s="154"/>
      <c r="AZ5" s="154"/>
      <c r="BA5" s="154"/>
      <c r="BB5" s="155"/>
      <c r="BC5" s="102"/>
      <c r="BD5" s="200"/>
      <c r="BE5" s="201"/>
      <c r="BF5" s="201"/>
      <c r="BG5" s="201"/>
      <c r="BH5" s="201"/>
      <c r="BI5" s="202"/>
      <c r="BJ5" s="200"/>
      <c r="BK5" s="202"/>
      <c r="BL5" s="200"/>
      <c r="BM5" s="201"/>
      <c r="BN5" s="201"/>
      <c r="BO5" s="201"/>
      <c r="BP5" s="201"/>
      <c r="BQ5" s="201"/>
      <c r="BR5" s="202"/>
      <c r="BS5" s="200"/>
      <c r="BT5" s="201"/>
      <c r="BU5" s="201"/>
      <c r="BV5" s="201"/>
      <c r="BW5" s="201"/>
      <c r="BX5" s="202"/>
      <c r="BY5" s="200"/>
      <c r="BZ5" s="201"/>
      <c r="CA5" s="201"/>
      <c r="CB5" s="201"/>
      <c r="CC5" s="201"/>
      <c r="CD5" s="201"/>
      <c r="CE5" s="202"/>
      <c r="CF5" s="200"/>
      <c r="CG5" s="201"/>
      <c r="CH5" s="201"/>
      <c r="CI5" s="201"/>
      <c r="CJ5" s="202"/>
      <c r="CK5" s="207"/>
      <c r="CL5" s="39" t="s">
        <v>211</v>
      </c>
      <c r="CM5" s="178"/>
      <c r="CN5" s="178"/>
      <c r="CO5" s="43" t="s">
        <v>236</v>
      </c>
      <c r="CP5" s="178"/>
      <c r="CQ5" s="160"/>
      <c r="CR5" s="94"/>
    </row>
    <row r="6" spans="1:96" ht="24.95" customHeight="1" x14ac:dyDescent="0.25">
      <c r="A6" s="102"/>
      <c r="B6" s="100"/>
      <c r="C6" s="100"/>
      <c r="D6" s="100"/>
      <c r="E6" s="186"/>
      <c r="F6" s="187"/>
      <c r="G6" s="187"/>
      <c r="H6" s="187"/>
      <c r="I6" s="188"/>
      <c r="J6" s="22" t="s">
        <v>192</v>
      </c>
      <c r="K6" s="214"/>
      <c r="L6" s="219"/>
      <c r="M6" s="220"/>
      <c r="N6" s="220"/>
      <c r="O6" s="221"/>
      <c r="P6" s="164"/>
      <c r="Q6" s="167"/>
      <c r="R6" s="164"/>
      <c r="S6" s="164"/>
      <c r="T6" s="125" t="s">
        <v>201</v>
      </c>
      <c r="U6" s="22" t="s">
        <v>197</v>
      </c>
      <c r="V6" s="229"/>
      <c r="W6" s="234"/>
      <c r="X6" s="235"/>
      <c r="Y6" s="236"/>
      <c r="Z6" s="234"/>
      <c r="AA6" s="235"/>
      <c r="AB6" s="236"/>
      <c r="AC6" s="211"/>
      <c r="AD6" s="119"/>
      <c r="AE6" s="120"/>
      <c r="AF6" s="121"/>
      <c r="AG6" s="119"/>
      <c r="AH6" s="120"/>
      <c r="AI6" s="121"/>
      <c r="AJ6" s="136"/>
      <c r="AK6" s="141"/>
      <c r="AL6" s="142"/>
      <c r="AM6" s="143"/>
      <c r="AN6" s="141"/>
      <c r="AO6" s="142"/>
      <c r="AP6" s="143"/>
      <c r="AQ6" s="148"/>
      <c r="AR6" s="172"/>
      <c r="AS6" s="173"/>
      <c r="AT6" s="174"/>
      <c r="AU6" s="172"/>
      <c r="AV6" s="173"/>
      <c r="AW6" s="174"/>
      <c r="AX6" s="153"/>
      <c r="AY6" s="154"/>
      <c r="AZ6" s="154"/>
      <c r="BA6" s="154"/>
      <c r="BB6" s="155"/>
      <c r="BC6" s="102"/>
      <c r="BD6" s="200"/>
      <c r="BE6" s="201"/>
      <c r="BF6" s="201"/>
      <c r="BG6" s="201"/>
      <c r="BH6" s="201"/>
      <c r="BI6" s="202"/>
      <c r="BJ6" s="200"/>
      <c r="BK6" s="202"/>
      <c r="BL6" s="200"/>
      <c r="BM6" s="201"/>
      <c r="BN6" s="201"/>
      <c r="BO6" s="201"/>
      <c r="BP6" s="201"/>
      <c r="BQ6" s="201"/>
      <c r="BR6" s="202"/>
      <c r="BS6" s="200"/>
      <c r="BT6" s="201"/>
      <c r="BU6" s="201"/>
      <c r="BV6" s="201"/>
      <c r="BW6" s="201"/>
      <c r="BX6" s="202"/>
      <c r="BY6" s="200"/>
      <c r="BZ6" s="201"/>
      <c r="CA6" s="201"/>
      <c r="CB6" s="201"/>
      <c r="CC6" s="201"/>
      <c r="CD6" s="201"/>
      <c r="CE6" s="202"/>
      <c r="CF6" s="200"/>
      <c r="CG6" s="201"/>
      <c r="CH6" s="201"/>
      <c r="CI6" s="201"/>
      <c r="CJ6" s="202"/>
      <c r="CK6" s="207"/>
      <c r="CL6" s="91" t="s">
        <v>233</v>
      </c>
      <c r="CM6" s="178"/>
      <c r="CN6" s="178"/>
      <c r="CO6" s="95" t="s">
        <v>237</v>
      </c>
      <c r="CP6" s="178"/>
      <c r="CQ6" s="160"/>
      <c r="CR6" s="94"/>
    </row>
    <row r="7" spans="1:96" ht="24.95" customHeight="1" x14ac:dyDescent="0.25">
      <c r="A7" s="102"/>
      <c r="B7" s="100"/>
      <c r="C7" s="100"/>
      <c r="D7" s="100"/>
      <c r="E7" s="189"/>
      <c r="F7" s="190"/>
      <c r="G7" s="190"/>
      <c r="H7" s="190"/>
      <c r="I7" s="191"/>
      <c r="J7" s="22" t="s">
        <v>193</v>
      </c>
      <c r="K7" s="214"/>
      <c r="L7" s="222"/>
      <c r="M7" s="223"/>
      <c r="N7" s="223"/>
      <c r="O7" s="224"/>
      <c r="P7" s="164"/>
      <c r="Q7" s="167"/>
      <c r="R7" s="164"/>
      <c r="S7" s="164"/>
      <c r="T7" s="126"/>
      <c r="U7" s="22" t="s">
        <v>198</v>
      </c>
      <c r="V7" s="229"/>
      <c r="W7" s="237"/>
      <c r="X7" s="238"/>
      <c r="Y7" s="239"/>
      <c r="Z7" s="237"/>
      <c r="AA7" s="238"/>
      <c r="AB7" s="239"/>
      <c r="AC7" s="211"/>
      <c r="AD7" s="122"/>
      <c r="AE7" s="123"/>
      <c r="AF7" s="124"/>
      <c r="AG7" s="122"/>
      <c r="AH7" s="123"/>
      <c r="AI7" s="124"/>
      <c r="AJ7" s="136"/>
      <c r="AK7" s="144"/>
      <c r="AL7" s="145"/>
      <c r="AM7" s="146"/>
      <c r="AN7" s="144"/>
      <c r="AO7" s="145"/>
      <c r="AP7" s="146"/>
      <c r="AQ7" s="148"/>
      <c r="AR7" s="175"/>
      <c r="AS7" s="176"/>
      <c r="AT7" s="177"/>
      <c r="AU7" s="175"/>
      <c r="AV7" s="176"/>
      <c r="AW7" s="177"/>
      <c r="AX7" s="156"/>
      <c r="AY7" s="157"/>
      <c r="AZ7" s="157"/>
      <c r="BA7" s="157"/>
      <c r="BB7" s="158"/>
      <c r="BC7" s="102"/>
      <c r="BD7" s="203"/>
      <c r="BE7" s="204"/>
      <c r="BF7" s="204"/>
      <c r="BG7" s="204"/>
      <c r="BH7" s="204"/>
      <c r="BI7" s="205"/>
      <c r="BJ7" s="203"/>
      <c r="BK7" s="205"/>
      <c r="BL7" s="203"/>
      <c r="BM7" s="204"/>
      <c r="BN7" s="204"/>
      <c r="BO7" s="204"/>
      <c r="BP7" s="204"/>
      <c r="BQ7" s="204"/>
      <c r="BR7" s="205"/>
      <c r="BS7" s="203"/>
      <c r="BT7" s="204"/>
      <c r="BU7" s="204"/>
      <c r="BV7" s="204"/>
      <c r="BW7" s="204"/>
      <c r="BX7" s="205"/>
      <c r="BY7" s="203"/>
      <c r="BZ7" s="204"/>
      <c r="CA7" s="204"/>
      <c r="CB7" s="204"/>
      <c r="CC7" s="204"/>
      <c r="CD7" s="204"/>
      <c r="CE7" s="205"/>
      <c r="CF7" s="203"/>
      <c r="CG7" s="204"/>
      <c r="CH7" s="204"/>
      <c r="CI7" s="204"/>
      <c r="CJ7" s="205"/>
      <c r="CK7" s="207"/>
      <c r="CL7" s="92"/>
      <c r="CM7" s="178"/>
      <c r="CN7" s="178"/>
      <c r="CO7" s="96"/>
      <c r="CP7" s="178"/>
      <c r="CQ7" s="160"/>
      <c r="CR7" s="94"/>
    </row>
    <row r="8" spans="1:96" ht="24.95" customHeight="1" x14ac:dyDescent="0.25">
      <c r="A8" s="102"/>
      <c r="B8" s="100"/>
      <c r="C8" s="100"/>
      <c r="D8" s="100"/>
      <c r="E8" s="129" t="s">
        <v>21</v>
      </c>
      <c r="F8" s="129" t="s">
        <v>22</v>
      </c>
      <c r="G8" s="129" t="s">
        <v>23</v>
      </c>
      <c r="H8" s="129" t="s">
        <v>1</v>
      </c>
      <c r="I8" s="129" t="s">
        <v>24</v>
      </c>
      <c r="J8" s="22" t="s">
        <v>194</v>
      </c>
      <c r="K8" s="214"/>
      <c r="L8" s="163" t="s">
        <v>25</v>
      </c>
      <c r="M8" s="163" t="s">
        <v>26</v>
      </c>
      <c r="N8" s="166" t="s">
        <v>3</v>
      </c>
      <c r="O8" s="163" t="s">
        <v>20</v>
      </c>
      <c r="P8" s="164"/>
      <c r="Q8" s="167"/>
      <c r="R8" s="164"/>
      <c r="S8" s="164"/>
      <c r="T8" s="125" t="s">
        <v>202</v>
      </c>
      <c r="U8" s="22" t="s">
        <v>199</v>
      </c>
      <c r="V8" s="229"/>
      <c r="W8" s="179" t="s">
        <v>21</v>
      </c>
      <c r="X8" s="179" t="s">
        <v>22</v>
      </c>
      <c r="Y8" s="179" t="s">
        <v>23</v>
      </c>
      <c r="Z8" s="179" t="s">
        <v>21</v>
      </c>
      <c r="AA8" s="179" t="s">
        <v>22</v>
      </c>
      <c r="AB8" s="179" t="s">
        <v>23</v>
      </c>
      <c r="AC8" s="211"/>
      <c r="AD8" s="127" t="s">
        <v>21</v>
      </c>
      <c r="AE8" s="127" t="s">
        <v>22</v>
      </c>
      <c r="AF8" s="127" t="s">
        <v>23</v>
      </c>
      <c r="AG8" s="127" t="s">
        <v>21</v>
      </c>
      <c r="AH8" s="127" t="s">
        <v>22</v>
      </c>
      <c r="AI8" s="127" t="s">
        <v>23</v>
      </c>
      <c r="AJ8" s="136"/>
      <c r="AK8" s="131" t="s">
        <v>21</v>
      </c>
      <c r="AL8" s="131" t="s">
        <v>22</v>
      </c>
      <c r="AM8" s="131" t="s">
        <v>23</v>
      </c>
      <c r="AN8" s="131" t="s">
        <v>21</v>
      </c>
      <c r="AO8" s="131" t="s">
        <v>22</v>
      </c>
      <c r="AP8" s="131" t="s">
        <v>23</v>
      </c>
      <c r="AQ8" s="148"/>
      <c r="AR8" s="133" t="s">
        <v>21</v>
      </c>
      <c r="AS8" s="133" t="s">
        <v>22</v>
      </c>
      <c r="AT8" s="133" t="s">
        <v>23</v>
      </c>
      <c r="AU8" s="133" t="s">
        <v>21</v>
      </c>
      <c r="AV8" s="133" t="s">
        <v>22</v>
      </c>
      <c r="AW8" s="133" t="s">
        <v>23</v>
      </c>
      <c r="AX8" s="129" t="s">
        <v>21</v>
      </c>
      <c r="AY8" s="129" t="s">
        <v>22</v>
      </c>
      <c r="AZ8" s="129" t="s">
        <v>23</v>
      </c>
      <c r="BA8" s="129" t="s">
        <v>1</v>
      </c>
      <c r="BB8" s="129" t="s">
        <v>24</v>
      </c>
      <c r="BC8" s="102"/>
      <c r="BD8" s="112" t="s">
        <v>31</v>
      </c>
      <c r="BE8" s="112" t="s">
        <v>32</v>
      </c>
      <c r="BF8" s="112" t="s">
        <v>12</v>
      </c>
      <c r="BG8" s="112" t="s">
        <v>33</v>
      </c>
      <c r="BH8" s="112" t="s">
        <v>34</v>
      </c>
      <c r="BI8" s="112" t="s">
        <v>11</v>
      </c>
      <c r="BJ8" s="112" t="s">
        <v>36</v>
      </c>
      <c r="BK8" s="112" t="s">
        <v>37</v>
      </c>
      <c r="BL8" s="112" t="s">
        <v>14</v>
      </c>
      <c r="BM8" s="112" t="s">
        <v>16</v>
      </c>
      <c r="BN8" s="112" t="s">
        <v>17</v>
      </c>
      <c r="BO8" s="112" t="s">
        <v>39</v>
      </c>
      <c r="BP8" s="112" t="s">
        <v>40</v>
      </c>
      <c r="BQ8" s="112" t="s">
        <v>41</v>
      </c>
      <c r="BR8" s="112" t="s">
        <v>11</v>
      </c>
      <c r="BS8" s="112" t="s">
        <v>43</v>
      </c>
      <c r="BT8" s="112" t="s">
        <v>18</v>
      </c>
      <c r="BU8" s="112" t="s">
        <v>44</v>
      </c>
      <c r="BV8" s="112" t="s">
        <v>45</v>
      </c>
      <c r="BW8" s="112" t="s">
        <v>46</v>
      </c>
      <c r="BX8" s="112" t="s">
        <v>11</v>
      </c>
      <c r="BY8" s="112" t="s">
        <v>48</v>
      </c>
      <c r="BZ8" s="112" t="s">
        <v>15</v>
      </c>
      <c r="CA8" s="112" t="s">
        <v>49</v>
      </c>
      <c r="CB8" s="112" t="s">
        <v>50</v>
      </c>
      <c r="CC8" s="112" t="s">
        <v>51</v>
      </c>
      <c r="CD8" s="112" t="s">
        <v>52</v>
      </c>
      <c r="CE8" s="112" t="s">
        <v>11</v>
      </c>
      <c r="CF8" s="114" t="s">
        <v>54</v>
      </c>
      <c r="CG8" s="112" t="s">
        <v>55</v>
      </c>
      <c r="CH8" s="112" t="s">
        <v>56</v>
      </c>
      <c r="CI8" s="112" t="s">
        <v>57</v>
      </c>
      <c r="CJ8" s="192" t="s">
        <v>58</v>
      </c>
      <c r="CK8" s="207"/>
      <c r="CL8" s="39" t="s">
        <v>212</v>
      </c>
      <c r="CM8" s="178"/>
      <c r="CN8" s="178"/>
      <c r="CO8" s="43" t="s">
        <v>238</v>
      </c>
      <c r="CP8" s="178"/>
      <c r="CQ8" s="160"/>
      <c r="CR8" s="94"/>
    </row>
    <row r="9" spans="1:96" ht="24.95" customHeight="1" x14ac:dyDescent="0.25">
      <c r="A9" s="103"/>
      <c r="B9" s="101"/>
      <c r="C9" s="101"/>
      <c r="D9" s="101"/>
      <c r="E9" s="130"/>
      <c r="F9" s="130"/>
      <c r="G9" s="130"/>
      <c r="H9" s="130"/>
      <c r="I9" s="130"/>
      <c r="J9" s="22" t="s">
        <v>195</v>
      </c>
      <c r="K9" s="215"/>
      <c r="L9" s="165"/>
      <c r="M9" s="165"/>
      <c r="N9" s="168"/>
      <c r="O9" s="165"/>
      <c r="P9" s="165"/>
      <c r="Q9" s="168"/>
      <c r="R9" s="165"/>
      <c r="S9" s="165"/>
      <c r="T9" s="126"/>
      <c r="U9" s="22" t="s">
        <v>200</v>
      </c>
      <c r="V9" s="230"/>
      <c r="W9" s="180"/>
      <c r="X9" s="180"/>
      <c r="Y9" s="180"/>
      <c r="Z9" s="180"/>
      <c r="AA9" s="180"/>
      <c r="AB9" s="180"/>
      <c r="AC9" s="212"/>
      <c r="AD9" s="128"/>
      <c r="AE9" s="128"/>
      <c r="AF9" s="128"/>
      <c r="AG9" s="128"/>
      <c r="AH9" s="128"/>
      <c r="AI9" s="128"/>
      <c r="AJ9" s="137"/>
      <c r="AK9" s="132"/>
      <c r="AL9" s="132"/>
      <c r="AM9" s="132"/>
      <c r="AN9" s="132"/>
      <c r="AO9" s="132"/>
      <c r="AP9" s="132"/>
      <c r="AQ9" s="149"/>
      <c r="AR9" s="134"/>
      <c r="AS9" s="134"/>
      <c r="AT9" s="134"/>
      <c r="AU9" s="134"/>
      <c r="AV9" s="134"/>
      <c r="AW9" s="134"/>
      <c r="AX9" s="130"/>
      <c r="AY9" s="130"/>
      <c r="AZ9" s="130"/>
      <c r="BA9" s="130"/>
      <c r="BB9" s="130"/>
      <c r="BC9" s="10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5"/>
      <c r="CG9" s="113"/>
      <c r="CH9" s="113"/>
      <c r="CI9" s="113"/>
      <c r="CJ9" s="193"/>
      <c r="CK9" s="208"/>
      <c r="CL9" s="39" t="s">
        <v>232</v>
      </c>
      <c r="CM9" s="178"/>
      <c r="CN9" s="178"/>
      <c r="CO9" s="43" t="s">
        <v>234</v>
      </c>
      <c r="CP9" s="178"/>
      <c r="CQ9" s="161"/>
      <c r="CR9" s="162"/>
    </row>
    <row r="10" spans="1:96" ht="8.25" customHeight="1" x14ac:dyDescent="0.25">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sortState ref="A11:CS17">
      <sortCondition ref="C10"/>
    </sortState>
  </autoFilter>
  <mergeCells count="126">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 ref="BP8:BP9"/>
    <mergeCell ref="BQ8:BQ9"/>
    <mergeCell ref="BR8:BR9"/>
    <mergeCell ref="CI8:CI9"/>
    <mergeCell ref="CJ8:CJ9"/>
    <mergeCell ref="BD1:CK1"/>
    <mergeCell ref="BD2:BI7"/>
    <mergeCell ref="BJ2:BK7"/>
    <mergeCell ref="CF2:CJ7"/>
    <mergeCell ref="BY2:CE7"/>
    <mergeCell ref="BS2:BX7"/>
    <mergeCell ref="BL2:BR7"/>
    <mergeCell ref="CK2:CK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11:U1048576">
      <formula1>1</formula1>
      <formula2>7</formula2>
    </dataValidation>
    <dataValidation type="whole" allowBlank="1" showInputMessage="1" showErrorMessage="1" errorTitle="خطا" error="&quot; لطفآ برحسب نتیجه، کد مورد نظر را وارد کنید&quot;" sqref="CO11:CO1048576">
      <formula1>1</formula1>
      <formula2>6</formula2>
    </dataValidation>
    <dataValidation type="whole" allowBlank="1" showInputMessage="1" showErrorMessage="1" errorTitle="خطا" error="&quot;لطفاً با توجه به علت آسیب یکی از کدهای مربوطه را وارد کنید&quot;" sqref="CL11:CL1048576">
      <formula1>1</formula1>
      <formula2>9</formula2>
    </dataValidation>
    <dataValidation type="whole" allowBlank="1" showInputMessage="1" showErrorMessage="1" errorTitle="خطا" error="&quot; لطفاً باتوجه به محل مراجعه کد صحیح را وارد نمایید&quot;" sqref="J11:J1048576">
      <formula1>1</formula1>
      <formula2>14</formula2>
    </dataValidation>
    <dataValidation type="whole" allowBlank="1" showInputMessage="1" showErrorMessage="1" errorTitle="خطا" error="&quot;لطفاً با توجه به جنسيت مصدوم کد 1 یا 2 را وارد کنید&quot;" sqref="T1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formula1>"1392,1393,1394,1395,1396,1397,1398,1399,1400"</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P11:AP1048576 AM11:AM1048576 AI11:AI1048576 AF11:AF1048576 AB11:AB1048576 Y11:Y1048576 AW11:AW1048576 AT11:AT1048576">
      <formula1>"1350,1351,1352,1353,1354,1355,1356,1357,1358,1359,1360,1361,1362,1363,1364,1365,1366,1367,1368,1369,1370,1371,1372,1373,1374,1375,1376,1377,1378,1379,1380,1381,1382,1383,1384,1385,1386,1387,1388,1389,1390,1391,1392,1393,1394,1395,1396,1397,1398,1399,1400"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 defaultRowHeight="24.95" customHeight="1" x14ac:dyDescent="0.25"/>
  <cols>
    <col min="1" max="1" width="64.42578125" style="2" customWidth="1"/>
    <col min="2" max="2" width="21" style="3" customWidth="1"/>
    <col min="3" max="16384" width="9" style="1"/>
  </cols>
  <sheetData>
    <row r="1" spans="1:2" ht="35.1" customHeight="1" x14ac:dyDescent="0.25">
      <c r="A1" s="4" t="s">
        <v>182</v>
      </c>
      <c r="B1" s="16"/>
    </row>
    <row r="2" spans="1:2" ht="33.75" customHeight="1" x14ac:dyDescent="0.25">
      <c r="A2" s="5" t="s">
        <v>76</v>
      </c>
      <c r="B2" s="47">
        <f>IFERROR(COUNTA('فرم ثبت حادثه ناشی از کار'!B11:B99993),"")</f>
        <v>0</v>
      </c>
    </row>
    <row r="3" spans="1:2" ht="32.25" customHeight="1" x14ac:dyDescent="0.25">
      <c r="A3" s="18" t="s">
        <v>183</v>
      </c>
      <c r="B3" s="48" t="str">
        <f>IFERROR(B2/B1*100,"")</f>
        <v/>
      </c>
    </row>
    <row r="4" spans="1:2" ht="32.25" customHeight="1" x14ac:dyDescent="0.25">
      <c r="A4" s="17" t="s">
        <v>185</v>
      </c>
      <c r="B4" s="49" t="str">
        <f>IFERROR((B2*100000)/B1,"")</f>
        <v/>
      </c>
    </row>
    <row r="5" spans="1:2" ht="32.25" customHeight="1" x14ac:dyDescent="0.25">
      <c r="A5" s="17" t="s">
        <v>186</v>
      </c>
      <c r="B5" s="49" t="str">
        <f>IFERROR((COUNTIF('فرم ثبت حادثه ناشی از کار'!CO:CO,6)*100000)/B1,"")</f>
        <v/>
      </c>
    </row>
    <row r="6" spans="1:2" ht="32.25" customHeight="1" x14ac:dyDescent="0.25">
      <c r="A6" s="17" t="s">
        <v>187</v>
      </c>
      <c r="B6" s="49" t="str">
        <f>IFERROR((COUNTIF('فرم ثبت حادثه ناشی از کار'!CO:CO,"&lt;=5")*100000)/B1,"")</f>
        <v/>
      </c>
    </row>
    <row r="7" spans="1:2" ht="24.95" customHeight="1" x14ac:dyDescent="0.25">
      <c r="A7" s="10" t="s">
        <v>77</v>
      </c>
      <c r="B7" s="50" t="str">
        <f>IFERROR((COUNTIF('فرم ثبت حادثه ناشی از کار'!J:J,1)/B2)*100,"")</f>
        <v/>
      </c>
    </row>
    <row r="8" spans="1:2" ht="24.95" customHeight="1" x14ac:dyDescent="0.25">
      <c r="A8" s="10" t="s">
        <v>78</v>
      </c>
      <c r="B8" s="50" t="str">
        <f>IFERROR((COUNTIF('فرم ثبت حادثه ناشی از کار'!J:J,2)/B2)*100,"")</f>
        <v/>
      </c>
    </row>
    <row r="9" spans="1:2" ht="24.95" customHeight="1" x14ac:dyDescent="0.25">
      <c r="A9" s="10" t="s">
        <v>79</v>
      </c>
      <c r="B9" s="50" t="str">
        <f>IFERROR((COUNTIF('فرم ثبت حادثه ناشی از کار'!J:J,3)/B2)*100,"")</f>
        <v/>
      </c>
    </row>
    <row r="10" spans="1:2" ht="24.95" customHeight="1" x14ac:dyDescent="0.25">
      <c r="A10" s="10" t="s">
        <v>80</v>
      </c>
      <c r="B10" s="50" t="str">
        <f>IFERROR((COUNTIF('فرم ثبت حادثه ناشی از کار'!J:J,4)/B2)*100,"")</f>
        <v/>
      </c>
    </row>
    <row r="11" spans="1:2" ht="24.95" customHeight="1" x14ac:dyDescent="0.25">
      <c r="A11" s="10" t="s">
        <v>81</v>
      </c>
      <c r="B11" s="50" t="str">
        <f>IFERROR((COUNTIF('فرم ثبت حادثه ناشی از کار'!J:J,5)/B2)*100,"")</f>
        <v/>
      </c>
    </row>
    <row r="12" spans="1:2" ht="24.95" customHeight="1" x14ac:dyDescent="0.25">
      <c r="A12" s="10" t="s">
        <v>82</v>
      </c>
      <c r="B12" s="50" t="str">
        <f>IFERROR((COUNTIF('فرم ثبت حادثه ناشی از کار'!J:J,6)/B2)*100,"")</f>
        <v/>
      </c>
    </row>
    <row r="13" spans="1:2" ht="24.95" customHeight="1" x14ac:dyDescent="0.25">
      <c r="A13" s="10" t="s">
        <v>83</v>
      </c>
      <c r="B13" s="50" t="str">
        <f>IFERROR((COUNTIF('فرم ثبت حادثه ناشی از کار'!J:J,7)/B2)*100,"")</f>
        <v/>
      </c>
    </row>
    <row r="14" spans="1:2" ht="24.95" customHeight="1" x14ac:dyDescent="0.25">
      <c r="A14" s="10" t="s">
        <v>84</v>
      </c>
      <c r="B14" s="50" t="str">
        <f>IFERROR((COUNTIF('فرم ثبت حادثه ناشی از کار'!J:J,8)/B2)*100,"")</f>
        <v/>
      </c>
    </row>
    <row r="15" spans="1:2" ht="24.95" customHeight="1" x14ac:dyDescent="0.25">
      <c r="A15" s="10" t="s">
        <v>85</v>
      </c>
      <c r="B15" s="50" t="str">
        <f>IFERROR((COUNTIF('فرم ثبت حادثه ناشی از کار'!J:J,9)/B2)*100,"")</f>
        <v/>
      </c>
    </row>
    <row r="16" spans="1:2" ht="24.95" customHeight="1" x14ac:dyDescent="0.25">
      <c r="A16" s="10" t="s">
        <v>86</v>
      </c>
      <c r="B16" s="50" t="str">
        <f>IFERROR((COUNTIF('فرم ثبت حادثه ناشی از کار'!J:J,10)/B2)*100,"")</f>
        <v/>
      </c>
    </row>
    <row r="17" spans="1:2" ht="24.95" customHeight="1" x14ac:dyDescent="0.25">
      <c r="A17" s="10" t="s">
        <v>87</v>
      </c>
      <c r="B17" s="50" t="str">
        <f>IFERROR((COUNTIF('فرم ثبت حادثه ناشی از کار'!J:J,11)/B2)*100,"")</f>
        <v/>
      </c>
    </row>
    <row r="18" spans="1:2" ht="24.95" customHeight="1" x14ac:dyDescent="0.25">
      <c r="A18" s="10" t="s">
        <v>88</v>
      </c>
      <c r="B18" s="50" t="str">
        <f>IFERROR((COUNTIF('فرم ثبت حادثه ناشی از کار'!J:J,12)/B2)*100,"")</f>
        <v/>
      </c>
    </row>
    <row r="19" spans="1:2" ht="24.95" customHeight="1" x14ac:dyDescent="0.25">
      <c r="A19" s="10" t="s">
        <v>89</v>
      </c>
      <c r="B19" s="50" t="str">
        <f>IFERROR((COUNTIF('فرم ثبت حادثه ناشی از کار'!J:J,13)/B2)*100,"")</f>
        <v/>
      </c>
    </row>
    <row r="20" spans="1:2" ht="24.95" customHeight="1" x14ac:dyDescent="0.25">
      <c r="A20" s="10" t="s">
        <v>90</v>
      </c>
      <c r="B20" s="50" t="str">
        <f>IFERROR((COUNTIF('فرم ثبت حادثه ناشی از کار'!J:J,14)/B2)*100,"")</f>
        <v/>
      </c>
    </row>
    <row r="21" spans="1:2" ht="24.95" customHeight="1" x14ac:dyDescent="0.25">
      <c r="A21" s="7" t="s">
        <v>91</v>
      </c>
      <c r="B21" s="51" t="str">
        <f>IFERROR((COUNTIF('فرم ثبت حادثه ناشی از کار'!S:S,"&lt;=15")/B2)*100,"")</f>
        <v/>
      </c>
    </row>
    <row r="22" spans="1:2" ht="24.95" customHeight="1" x14ac:dyDescent="0.25">
      <c r="A22" s="7" t="s">
        <v>95</v>
      </c>
      <c r="B22" s="51" t="str">
        <f>IFERROR((COUNTIFS('فرم ثبت حادثه ناشی از کار'!S:S,"&gt;=16",'فرم ثبت حادثه ناشی از کار'!S:S,"&lt;=30")/B2)*100,"")</f>
        <v/>
      </c>
    </row>
    <row r="23" spans="1:2" ht="24.95" customHeight="1" x14ac:dyDescent="0.25">
      <c r="A23" s="7" t="s">
        <v>92</v>
      </c>
      <c r="B23" s="51" t="str">
        <f>IFERROR((COUNTIFS('فرم ثبت حادثه ناشی از کار'!S:S,"&gt;=31",'فرم ثبت حادثه ناشی از کار'!S:S,"&lt;=45")/B2)*100,"")</f>
        <v/>
      </c>
    </row>
    <row r="24" spans="1:2" ht="24.95" customHeight="1" x14ac:dyDescent="0.25">
      <c r="A24" s="7" t="s">
        <v>93</v>
      </c>
      <c r="B24" s="51" t="str">
        <f>IFERROR((COUNTIFS('فرم ثبت حادثه ناشی از کار'!S:S,"&gt;=46",'فرم ثبت حادثه ناشی از کار'!S:S,"&lt;=60")/B2)*100,"")</f>
        <v/>
      </c>
    </row>
    <row r="25" spans="1:2" ht="24.95" customHeight="1" x14ac:dyDescent="0.25">
      <c r="A25" s="7" t="s">
        <v>94</v>
      </c>
      <c r="B25" s="51" t="str">
        <f>IFERROR((COUNTIF('فرم ثبت حادثه ناشی از کار'!S:S,"&gt;=61")/B2)*100,"")</f>
        <v/>
      </c>
    </row>
    <row r="26" spans="1:2" ht="24.95" customHeight="1" x14ac:dyDescent="0.25">
      <c r="A26" s="7" t="s">
        <v>96</v>
      </c>
      <c r="B26" s="51" t="str">
        <f>IFERROR((COUNTIF('فرم ثبت حادثه ناشی از کار'!T:T,1)/B2)*100,"")</f>
        <v/>
      </c>
    </row>
    <row r="27" spans="1:2" ht="24.95" customHeight="1" x14ac:dyDescent="0.25">
      <c r="A27" s="7" t="s">
        <v>97</v>
      </c>
      <c r="B27" s="51" t="str">
        <f>IFERROR((COUNTIF('فرم ثبت حادثه ناشی از کار'!T:T,2)/B2)*100,"")</f>
        <v/>
      </c>
    </row>
    <row r="28" spans="1:2" ht="24.95" customHeight="1" x14ac:dyDescent="0.25">
      <c r="A28" s="7" t="s">
        <v>104</v>
      </c>
      <c r="B28" s="51" t="str">
        <f>IFERROR(COUNTIF('فرم ثبت حادثه ناشی از کار'!U:U,1)/B2*100,"")</f>
        <v/>
      </c>
    </row>
    <row r="29" spans="1:2" ht="24.95" customHeight="1" x14ac:dyDescent="0.25">
      <c r="A29" s="7" t="s">
        <v>98</v>
      </c>
      <c r="B29" s="51" t="str">
        <f>IFERROR(COUNTIF('فرم ثبت حادثه ناشی از کار'!U:U,2)/B2*100,"")</f>
        <v/>
      </c>
    </row>
    <row r="30" spans="1:2" ht="24.95" customHeight="1" x14ac:dyDescent="0.25">
      <c r="A30" s="7" t="s">
        <v>99</v>
      </c>
      <c r="B30" s="51" t="str">
        <f>IFERROR(COUNTIF('فرم ثبت حادثه ناشی از کار'!U:U,3)/B2*100,"")</f>
        <v/>
      </c>
    </row>
    <row r="31" spans="1:2" ht="24.95" customHeight="1" x14ac:dyDescent="0.25">
      <c r="A31" s="7" t="s">
        <v>100</v>
      </c>
      <c r="B31" s="51" t="str">
        <f>IFERROR(COUNTIF('فرم ثبت حادثه ناشی از کار'!U:U,4)/B2*100,"")</f>
        <v/>
      </c>
    </row>
    <row r="32" spans="1:2" ht="24.95" customHeight="1" x14ac:dyDescent="0.25">
      <c r="A32" s="7" t="s">
        <v>101</v>
      </c>
      <c r="B32" s="51" t="str">
        <f>IFERROR(COUNTIF('فرم ثبت حادثه ناشی از کار'!U:U,5)/B2*100,"")</f>
        <v/>
      </c>
    </row>
    <row r="33" spans="1:2" ht="24.95" customHeight="1" x14ac:dyDescent="0.25">
      <c r="A33" s="7" t="s">
        <v>102</v>
      </c>
      <c r="B33" s="51" t="str">
        <f>IFERROR(COUNTIF('فرم ثبت حادثه ناشی از کار'!U:U,6)/B2*100,"")</f>
        <v/>
      </c>
    </row>
    <row r="34" spans="1:2" ht="24.95" customHeight="1" x14ac:dyDescent="0.25">
      <c r="A34" s="7" t="s">
        <v>103</v>
      </c>
      <c r="B34" s="51" t="str">
        <f>IFERROR(COUNTIF('فرم ثبت حادثه ناشی از کار'!U:U,7)/B2*100,"")</f>
        <v/>
      </c>
    </row>
    <row r="35" spans="1:2" ht="24.95" customHeight="1" x14ac:dyDescent="0.25">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x14ac:dyDescent="0.25">
      <c r="A36" s="9" t="s">
        <v>106</v>
      </c>
      <c r="B36" s="53" t="str">
        <f>IFERROR(COUNTIF('فرم ثبت حادثه ناشی از کار'!BD11:BD89995,"*")/B2*100,"")</f>
        <v/>
      </c>
    </row>
    <row r="37" spans="1:2" ht="24.95" customHeight="1" x14ac:dyDescent="0.25">
      <c r="A37" s="9" t="s">
        <v>107</v>
      </c>
      <c r="B37" s="53" t="str">
        <f>IFERROR(COUNTIF('فرم ثبت حادثه ناشی از کار'!BE11:BE89995,"*")/B2*100,"")</f>
        <v/>
      </c>
    </row>
    <row r="38" spans="1:2" ht="24.95" customHeight="1" x14ac:dyDescent="0.25">
      <c r="A38" s="9" t="s">
        <v>108</v>
      </c>
      <c r="B38" s="53" t="str">
        <f>IFERROR(COUNTIF('فرم ثبت حادثه ناشی از کار'!BF11:BF89995,"*")/B2*100,"")</f>
        <v/>
      </c>
    </row>
    <row r="39" spans="1:2" ht="24.95" customHeight="1" x14ac:dyDescent="0.25">
      <c r="A39" s="9" t="s">
        <v>109</v>
      </c>
      <c r="B39" s="53" t="str">
        <f>IFERROR(COUNTIF('فرم ثبت حادثه ناشی از کار'!BG11:BG89995,"*")/B2*100,"")</f>
        <v/>
      </c>
    </row>
    <row r="40" spans="1:2" ht="24.95" customHeight="1" x14ac:dyDescent="0.25">
      <c r="A40" s="9" t="s">
        <v>110</v>
      </c>
      <c r="B40" s="53" t="str">
        <f>IFERROR(COUNTIF('فرم ثبت حادثه ناشی از کار'!BH11:BH89995,"*")/B2*100,"")</f>
        <v/>
      </c>
    </row>
    <row r="41" spans="1:2" ht="24.95" customHeight="1" x14ac:dyDescent="0.25">
      <c r="A41" s="9" t="s">
        <v>111</v>
      </c>
      <c r="B41" s="53" t="str">
        <f>IFERROR(COUNTIF('فرم ثبت حادثه ناشی از کار'!BI11:BI89995,"*")/B2*100,"")</f>
        <v/>
      </c>
    </row>
    <row r="42" spans="1:2" ht="24.95" customHeight="1" x14ac:dyDescent="0.25">
      <c r="A42" s="8" t="s">
        <v>112</v>
      </c>
      <c r="B42" s="52" t="str">
        <f>IFERROR(((COUNTIFS('فرم ثبت حادثه ناشی از کار'!BJ:BJ,"*")+COUNTIFS('فرم ثبت حادثه ناشی از کار'!BK:BK,"*",'فرم ثبت حادثه ناشی از کار'!BJ:BJ,""))-2)/B2*100,"")</f>
        <v/>
      </c>
    </row>
    <row r="43" spans="1:2" ht="24.95" customHeight="1" x14ac:dyDescent="0.25">
      <c r="A43" s="9" t="s">
        <v>113</v>
      </c>
      <c r="B43" s="53" t="str">
        <f>IFERROR(COUNTIF('فرم ثبت حادثه ناشی از کار'!BJ11:BJ89995,"*")/B2*100,"")</f>
        <v/>
      </c>
    </row>
    <row r="44" spans="1:2" ht="24.95" customHeight="1" x14ac:dyDescent="0.25">
      <c r="A44" s="9" t="s">
        <v>114</v>
      </c>
      <c r="B44" s="53" t="str">
        <f>IFERROR(COUNTIF('فرم ثبت حادثه ناشی از کار'!BK11:BK89995,"*")/B2*100,"")</f>
        <v/>
      </c>
    </row>
    <row r="45" spans="1:2" ht="24.95" customHeight="1" x14ac:dyDescent="0.25">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x14ac:dyDescent="0.25">
      <c r="A46" s="9" t="s">
        <v>116</v>
      </c>
      <c r="B46" s="53" t="str">
        <f>IFERROR(COUNTIF('فرم ثبت حادثه ناشی از کار'!BL11:BL89995,"*")/B2*100,"")</f>
        <v/>
      </c>
    </row>
    <row r="47" spans="1:2" ht="24.95" customHeight="1" x14ac:dyDescent="0.25">
      <c r="A47" s="9" t="s">
        <v>117</v>
      </c>
      <c r="B47" s="53" t="str">
        <f>IFERROR(COUNTIF('فرم ثبت حادثه ناشی از کار'!BM11:BM89995,"*")/B2*100,"")</f>
        <v/>
      </c>
    </row>
    <row r="48" spans="1:2" ht="24.95" customHeight="1" x14ac:dyDescent="0.25">
      <c r="A48" s="9" t="s">
        <v>118</v>
      </c>
      <c r="B48" s="53" t="str">
        <f>IFERROR(COUNTIF('فرم ثبت حادثه ناشی از کار'!BN11:BN89995,"*")/B2*100,"")</f>
        <v/>
      </c>
    </row>
    <row r="49" spans="1:2" ht="24.95" customHeight="1" x14ac:dyDescent="0.25">
      <c r="A49" s="9" t="s">
        <v>119</v>
      </c>
      <c r="B49" s="53" t="str">
        <f>IFERROR(COUNTIF('فرم ثبت حادثه ناشی از کار'!BO11:BO89995,"*")/B2*100,"")</f>
        <v/>
      </c>
    </row>
    <row r="50" spans="1:2" ht="24.95" customHeight="1" x14ac:dyDescent="0.25">
      <c r="A50" s="9" t="s">
        <v>120</v>
      </c>
      <c r="B50" s="53" t="str">
        <f>IFERROR(COUNTIF('فرم ثبت حادثه ناشی از کار'!BP11:BP89995,"*")/B2*100,"")</f>
        <v/>
      </c>
    </row>
    <row r="51" spans="1:2" ht="24.95" customHeight="1" x14ac:dyDescent="0.25">
      <c r="A51" s="9" t="s">
        <v>121</v>
      </c>
      <c r="B51" s="53" t="str">
        <f>IFERROR(COUNTIF('فرم ثبت حادثه ناشی از کار'!BQ11:BQ89995,"*")/B2*100,"")</f>
        <v/>
      </c>
    </row>
    <row r="52" spans="1:2" ht="24.95" customHeight="1" x14ac:dyDescent="0.25">
      <c r="A52" s="9" t="s">
        <v>122</v>
      </c>
      <c r="B52" s="53" t="str">
        <f>IFERROR(COUNTIF('فرم ثبت حادثه ناشی از کار'!BR11:BR89995,"*")/B2*100,"")</f>
        <v/>
      </c>
    </row>
    <row r="53" spans="1:2" ht="24.95" customHeight="1" x14ac:dyDescent="0.25">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x14ac:dyDescent="0.25">
      <c r="A54" s="9" t="s">
        <v>125</v>
      </c>
      <c r="B54" s="53" t="str">
        <f>IFERROR(COUNTIF('فرم ثبت حادثه ناشی از کار'!BS11:BS89995,"*")/B2*100,"")</f>
        <v/>
      </c>
    </row>
    <row r="55" spans="1:2" ht="24.95" customHeight="1" x14ac:dyDescent="0.25">
      <c r="A55" s="9" t="s">
        <v>126</v>
      </c>
      <c r="B55" s="53" t="str">
        <f>IFERROR(COUNTIF('فرم ثبت حادثه ناشی از کار'!BT11:BT89995,"*")/B2*100,"")</f>
        <v/>
      </c>
    </row>
    <row r="56" spans="1:2" ht="24.95" customHeight="1" x14ac:dyDescent="0.25">
      <c r="A56" s="9" t="s">
        <v>127</v>
      </c>
      <c r="B56" s="53" t="str">
        <f>IFERROR(COUNTIF('فرم ثبت حادثه ناشی از کار'!BU11:BU89995,"*")/B2*100,"")</f>
        <v/>
      </c>
    </row>
    <row r="57" spans="1:2" ht="24.95" customHeight="1" x14ac:dyDescent="0.25">
      <c r="A57" s="9" t="s">
        <v>128</v>
      </c>
      <c r="B57" s="53" t="str">
        <f>IFERROR(COUNTIF('فرم ثبت حادثه ناشی از کار'!BV11:BV89995,"*")/B2*100,"")</f>
        <v/>
      </c>
    </row>
    <row r="58" spans="1:2" ht="24.95" customHeight="1" x14ac:dyDescent="0.25">
      <c r="A58" s="9" t="s">
        <v>129</v>
      </c>
      <c r="B58" s="53" t="str">
        <f>IFERROR(COUNTIF('فرم ثبت حادثه ناشی از کار'!BW11:BW89995,"*")/B2*100,"")</f>
        <v/>
      </c>
    </row>
    <row r="59" spans="1:2" ht="24.95" customHeight="1" x14ac:dyDescent="0.25">
      <c r="A59" s="9" t="s">
        <v>130</v>
      </c>
      <c r="B59" s="53" t="str">
        <f>IFERROR(COUNTIF('فرم ثبت حادثه ناشی از کار'!BX11:BX89995,"*")/B2*100,"")</f>
        <v/>
      </c>
    </row>
    <row r="60" spans="1:2" ht="24.95" customHeight="1" x14ac:dyDescent="0.25">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x14ac:dyDescent="0.25">
      <c r="A61" s="9" t="s">
        <v>131</v>
      </c>
      <c r="B61" s="53" t="str">
        <f>IFERROR(COUNTIF('فرم ثبت حادثه ناشی از کار'!BY11:BY89995,"*")/B2*100,"")</f>
        <v/>
      </c>
    </row>
    <row r="62" spans="1:2" ht="24.95" customHeight="1" x14ac:dyDescent="0.25">
      <c r="A62" s="9" t="s">
        <v>132</v>
      </c>
      <c r="B62" s="53" t="str">
        <f>IFERROR(COUNTIF('فرم ثبت حادثه ناشی از کار'!BZ11:BZ89995,"*")/B2*100,"")</f>
        <v/>
      </c>
    </row>
    <row r="63" spans="1:2" ht="24.95" customHeight="1" x14ac:dyDescent="0.25">
      <c r="A63" s="9" t="s">
        <v>133</v>
      </c>
      <c r="B63" s="53" t="str">
        <f>IFERROR(COUNTIF('فرم ثبت حادثه ناشی از کار'!CA11:CA89995,"*")/B2*100,"")</f>
        <v/>
      </c>
    </row>
    <row r="64" spans="1:2" ht="24.95" customHeight="1" x14ac:dyDescent="0.25">
      <c r="A64" s="9" t="s">
        <v>134</v>
      </c>
      <c r="B64" s="53" t="str">
        <f>IFERROR(COUNTIF('فرم ثبت حادثه ناشی از کار'!CB11:CB89995,"*")/B2*100,"")</f>
        <v/>
      </c>
    </row>
    <row r="65" spans="1:2" ht="24.95" customHeight="1" x14ac:dyDescent="0.25">
      <c r="A65" s="9" t="s">
        <v>135</v>
      </c>
      <c r="B65" s="53" t="str">
        <f>IFERROR(COUNTIF('فرم ثبت حادثه ناشی از کار'!CC11:CC89995,"*")/B2*100,"")</f>
        <v/>
      </c>
    </row>
    <row r="66" spans="1:2" ht="24.95" customHeight="1" x14ac:dyDescent="0.25">
      <c r="A66" s="9" t="s">
        <v>136</v>
      </c>
      <c r="B66" s="53" t="str">
        <f>IFERROR(COUNTIF('فرم ثبت حادثه ناشی از کار'!CD11:CD89995,"*")/B2*100,"")</f>
        <v/>
      </c>
    </row>
    <row r="67" spans="1:2" ht="24.95" customHeight="1" x14ac:dyDescent="0.25">
      <c r="A67" s="9" t="s">
        <v>137</v>
      </c>
      <c r="B67" s="53" t="str">
        <f>IFERROR(COUNTIF('فرم ثبت حادثه ناشی از کار'!CE11:CE89995,"*")/B2*100,"")</f>
        <v/>
      </c>
    </row>
    <row r="68" spans="1:2" ht="24.95" customHeight="1" x14ac:dyDescent="0.25">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x14ac:dyDescent="0.25">
      <c r="A69" s="9" t="s">
        <v>138</v>
      </c>
      <c r="B69" s="53" t="str">
        <f>IFERROR(COUNTIF('فرم ثبت حادثه ناشی از کار'!CF11:CF89995,"*")/B2*100,"")</f>
        <v/>
      </c>
    </row>
    <row r="70" spans="1:2" ht="24.95" customHeight="1" x14ac:dyDescent="0.25">
      <c r="A70" s="9" t="s">
        <v>140</v>
      </c>
      <c r="B70" s="53" t="str">
        <f>IFERROR(COUNTIF('فرم ثبت حادثه ناشی از کار'!CG11:CG89995,"*")/B2*100,"")</f>
        <v/>
      </c>
    </row>
    <row r="71" spans="1:2" ht="24.95" customHeight="1" x14ac:dyDescent="0.25">
      <c r="A71" s="9" t="s">
        <v>141</v>
      </c>
      <c r="B71" s="53" t="str">
        <f>IFERROR(COUNTIF('فرم ثبت حادثه ناشی از کار'!CH11:CH89995,"*")/B2*100,"")</f>
        <v/>
      </c>
    </row>
    <row r="72" spans="1:2" ht="24.95" customHeight="1" x14ac:dyDescent="0.25">
      <c r="A72" s="9" t="s">
        <v>142</v>
      </c>
      <c r="B72" s="53" t="str">
        <f>IFERROR(COUNTIF('فرم ثبت حادثه ناشی از کار'!CI11:CI89995,"*")/B2*100,"")</f>
        <v/>
      </c>
    </row>
    <row r="73" spans="1:2" ht="24.95" customHeight="1" x14ac:dyDescent="0.25">
      <c r="A73" s="9" t="s">
        <v>143</v>
      </c>
      <c r="B73" s="53" t="str">
        <f>IFERROR(COUNTIF('فرم ثبت حادثه ناشی از کار'!CJ11:CJ89995,"*")/B2*100,"")</f>
        <v/>
      </c>
    </row>
    <row r="74" spans="1:2" ht="24.95" customHeight="1" x14ac:dyDescent="0.25">
      <c r="A74" s="8" t="s">
        <v>144</v>
      </c>
      <c r="B74" s="52" t="str">
        <f>IFERROR(COUNTIF('فرم ثبت حادثه ناشی از کار'!CK11:CK89995,"*")/B2*100,"")</f>
        <v/>
      </c>
    </row>
    <row r="75" spans="1:2" ht="24.95" customHeight="1" x14ac:dyDescent="0.25">
      <c r="A75" s="11" t="s">
        <v>145</v>
      </c>
      <c r="B75" s="54" t="str">
        <f>IFERROR(COUNTIFS('فرم ثبت حادثه ناشی از کار'!AX:AX,"&gt;=1",'فرم ثبت حادثه ناشی از کار'!AX:AX,"&lt;=10")/B2*100,"")</f>
        <v/>
      </c>
    </row>
    <row r="76" spans="1:2" ht="24.95" customHeight="1" x14ac:dyDescent="0.25">
      <c r="A76" s="11" t="s">
        <v>146</v>
      </c>
      <c r="B76" s="54" t="str">
        <f>IFERROR(COUNTIFS('فرم ثبت حادثه ناشی از کار'!AX:AX,"&gt;=11",'فرم ثبت حادثه ناشی از کار'!AX:AX,"&lt;=20")/B2*100,"")</f>
        <v/>
      </c>
    </row>
    <row r="77" spans="1:2" ht="24.95" customHeight="1" x14ac:dyDescent="0.25">
      <c r="A77" s="11" t="s">
        <v>147</v>
      </c>
      <c r="B77" s="54" t="str">
        <f>IFERROR(COUNTIFS('فرم ثبت حادثه ناشی از کار'!AX:AX,"&gt;=21",'فرم ثبت حادثه ناشی از کار'!AX:AX,"&lt;=31")/B2*100,"")</f>
        <v/>
      </c>
    </row>
    <row r="78" spans="1:2" ht="24.95" customHeight="1" x14ac:dyDescent="0.25">
      <c r="A78" s="12" t="s">
        <v>148</v>
      </c>
      <c r="B78" s="55" t="str">
        <f>IFERROR(COUNTIFS('فرم ثبت حادثه ناشی از کار'!AY:AY,"&gt;=1",'فرم ثبت حادثه ناشی از کار'!AY:AY,"&lt;=3")/B2*100,"")</f>
        <v/>
      </c>
    </row>
    <row r="79" spans="1:2" ht="24.95" customHeight="1" x14ac:dyDescent="0.25">
      <c r="A79" s="6" t="s">
        <v>149</v>
      </c>
      <c r="B79" s="56" t="str">
        <f>IFERROR(COUNTIF('فرم ثبت حادثه ناشی از کار'!AY:AY,1)/B2*100,"")</f>
        <v/>
      </c>
    </row>
    <row r="80" spans="1:2" ht="24.95" customHeight="1" x14ac:dyDescent="0.25">
      <c r="A80" s="6" t="s">
        <v>150</v>
      </c>
      <c r="B80" s="56" t="str">
        <f>IFERROR(COUNTIF('فرم ثبت حادثه ناشی از کار'!AY:AY,2)/B2*100,"")</f>
        <v/>
      </c>
    </row>
    <row r="81" spans="1:2" ht="24.95" customHeight="1" x14ac:dyDescent="0.25">
      <c r="A81" s="6" t="s">
        <v>151</v>
      </c>
      <c r="B81" s="56" t="str">
        <f>IFERROR(COUNTIF('فرم ثبت حادثه ناشی از کار'!AY:AY,3)/B2*100,"")</f>
        <v/>
      </c>
    </row>
    <row r="82" spans="1:2" ht="24.95" customHeight="1" x14ac:dyDescent="0.25">
      <c r="A82" s="12" t="s">
        <v>152</v>
      </c>
      <c r="B82" s="55" t="str">
        <f>IFERROR(COUNTIFS('فرم ثبت حادثه ناشی از کار'!AY:AY,"&gt;=4",'فرم ثبت حادثه ناشی از کار'!AY:AY,"&lt;=6")/B2*100,"")</f>
        <v/>
      </c>
    </row>
    <row r="83" spans="1:2" ht="24.95" customHeight="1" x14ac:dyDescent="0.25">
      <c r="A83" s="6" t="s">
        <v>153</v>
      </c>
      <c r="B83" s="56" t="str">
        <f>IFERROR(COUNTIF('فرم ثبت حادثه ناشی از کار'!AY:AY,4)/B2*100,"")</f>
        <v/>
      </c>
    </row>
    <row r="84" spans="1:2" ht="24.95" customHeight="1" x14ac:dyDescent="0.25">
      <c r="A84" s="6" t="s">
        <v>154</v>
      </c>
      <c r="B84" s="56" t="str">
        <f>IFERROR(COUNTIF('فرم ثبت حادثه ناشی از کار'!AY:AY,5)/B2*100,"")</f>
        <v/>
      </c>
    </row>
    <row r="85" spans="1:2" ht="24.95" customHeight="1" x14ac:dyDescent="0.25">
      <c r="A85" s="6" t="s">
        <v>155</v>
      </c>
      <c r="B85" s="56" t="str">
        <f>IFERROR(COUNTIF('فرم ثبت حادثه ناشی از کار'!AY:AY,6)/B2*100,"")</f>
        <v/>
      </c>
    </row>
    <row r="86" spans="1:2" ht="24.95" customHeight="1" x14ac:dyDescent="0.25">
      <c r="A86" s="12" t="s">
        <v>156</v>
      </c>
      <c r="B86" s="55" t="str">
        <f>IFERROR(COUNTIFS('فرم ثبت حادثه ناشی از کار'!AY:AY,"&gt;=7",'فرم ثبت حادثه ناشی از کار'!AY:AY,"&lt;=9")/B2*100,"")</f>
        <v/>
      </c>
    </row>
    <row r="87" spans="1:2" ht="24.95" customHeight="1" x14ac:dyDescent="0.25">
      <c r="A87" s="6" t="s">
        <v>157</v>
      </c>
      <c r="B87" s="56" t="str">
        <f>IFERROR(COUNTIF('فرم ثبت حادثه ناشی از کار'!AY:AY,7)/B2*100,"")</f>
        <v/>
      </c>
    </row>
    <row r="88" spans="1:2" ht="24.95" customHeight="1" x14ac:dyDescent="0.25">
      <c r="A88" s="6" t="s">
        <v>158</v>
      </c>
      <c r="B88" s="56" t="str">
        <f>IFERROR(COUNTIF('فرم ثبت حادثه ناشی از کار'!AY:AY,8)/B2*100,"")</f>
        <v/>
      </c>
    </row>
    <row r="89" spans="1:2" ht="24.95" customHeight="1" x14ac:dyDescent="0.25">
      <c r="A89" s="6" t="s">
        <v>159</v>
      </c>
      <c r="B89" s="56" t="str">
        <f>IFERROR(COUNTIF('فرم ثبت حادثه ناشی از کار'!AY:AY,9)/B2*100,"")</f>
        <v/>
      </c>
    </row>
    <row r="90" spans="1:2" ht="24.95" customHeight="1" x14ac:dyDescent="0.25">
      <c r="A90" s="12" t="s">
        <v>160</v>
      </c>
      <c r="B90" s="55" t="str">
        <f>IFERROR(COUNTIFS('فرم ثبت حادثه ناشی از کار'!AY:AY,"&gt;=10",'فرم ثبت حادثه ناشی از کار'!AY:AY,"&lt;=12")/B2*100,"")</f>
        <v/>
      </c>
    </row>
    <row r="91" spans="1:2" ht="24.95" customHeight="1" x14ac:dyDescent="0.25">
      <c r="A91" s="6" t="s">
        <v>161</v>
      </c>
      <c r="B91" s="56" t="str">
        <f>IFERROR(COUNTIF('فرم ثبت حادثه ناشی از کار'!AY:AY,10)/B2*100,"")</f>
        <v/>
      </c>
    </row>
    <row r="92" spans="1:2" ht="24.95" customHeight="1" x14ac:dyDescent="0.25">
      <c r="A92" s="6" t="s">
        <v>162</v>
      </c>
      <c r="B92" s="56" t="str">
        <f>IFERROR(COUNTIF('فرم ثبت حادثه ناشی از کار'!AY:AY,11)/B2*100,"")</f>
        <v/>
      </c>
    </row>
    <row r="93" spans="1:2" ht="24.95" customHeight="1" x14ac:dyDescent="0.25">
      <c r="A93" s="6" t="s">
        <v>163</v>
      </c>
      <c r="B93" s="56" t="str">
        <f>IFERROR(COUNTIF('فرم ثبت حادثه ناشی از کار'!AY:AY,12)/B2*100,"")</f>
        <v/>
      </c>
    </row>
    <row r="94" spans="1:2" ht="24.95" customHeight="1" x14ac:dyDescent="0.25">
      <c r="A94" s="13" t="s">
        <v>164</v>
      </c>
      <c r="B94" s="57" t="str">
        <f>IFERROR(COUNTIFS('فرم ثبت حادثه ناشی از کار'!BA:BA,"&gt;=6",'فرم ثبت حادثه ناشی از کار'!BA:BA,"&lt;=13")/B2*100,"")</f>
        <v/>
      </c>
    </row>
    <row r="95" spans="1:2" ht="24.95" customHeight="1" x14ac:dyDescent="0.25">
      <c r="A95" s="13" t="s">
        <v>165</v>
      </c>
      <c r="B95" s="57" t="str">
        <f>IFERROR(COUNTIFS('فرم ثبت حادثه ناشی از کار'!BA:BA,"&gt;=14",'فرم ثبت حادثه ناشی از کار'!BA:BA,"&lt;=21")/B2*100,"")</f>
        <v/>
      </c>
    </row>
    <row r="96" spans="1:2" ht="24.95" customHeight="1" x14ac:dyDescent="0.25">
      <c r="A96" s="13" t="s">
        <v>166</v>
      </c>
      <c r="B96" s="57" t="str">
        <f>IFERROR((COUNTIF('فرم ثبت حادثه ناشی از کار'!BA:BA,"&gt;=22")+COUNTIF('فرم ثبت حادثه ناشی از کار'!BA:BA,"&lt;=5"))/B2*100,"")</f>
        <v/>
      </c>
    </row>
    <row r="97" spans="1:2" ht="24.95" customHeight="1" x14ac:dyDescent="0.25">
      <c r="A97" s="14" t="s">
        <v>167</v>
      </c>
      <c r="B97" s="58" t="str">
        <f>IFERROR(COUNTIF('فرم ثبت حادثه ناشی از کار'!CL:CL,1)/B2*100,"")</f>
        <v/>
      </c>
    </row>
    <row r="98" spans="1:2" ht="24.95" customHeight="1" x14ac:dyDescent="0.25">
      <c r="A98" s="14" t="s">
        <v>168</v>
      </c>
      <c r="B98" s="58" t="str">
        <f>IFERROR(COUNTIF('فرم ثبت حادثه ناشی از کار'!CL:CL,2)/B2*100,"")</f>
        <v/>
      </c>
    </row>
    <row r="99" spans="1:2" ht="24.95" customHeight="1" x14ac:dyDescent="0.25">
      <c r="A99" s="14" t="s">
        <v>169</v>
      </c>
      <c r="B99" s="58" t="str">
        <f>IFERROR(COUNTIF('فرم ثبت حادثه ناشی از کار'!CL:CL,3)/B2*100,"")</f>
        <v/>
      </c>
    </row>
    <row r="100" spans="1:2" ht="24.95" customHeight="1" x14ac:dyDescent="0.25">
      <c r="A100" s="14" t="s">
        <v>170</v>
      </c>
      <c r="B100" s="58" t="str">
        <f>IFERROR(COUNTIF('فرم ثبت حادثه ناشی از کار'!CL:CL,4)/B2*100,"")</f>
        <v/>
      </c>
    </row>
    <row r="101" spans="1:2" ht="24.95" customHeight="1" x14ac:dyDescent="0.25">
      <c r="A101" s="14" t="s">
        <v>171</v>
      </c>
      <c r="B101" s="58" t="str">
        <f>IFERROR(COUNTIF('فرم ثبت حادثه ناشی از کار'!CL:CL,5)/B2*100,"")</f>
        <v/>
      </c>
    </row>
    <row r="102" spans="1:2" ht="24.95" customHeight="1" x14ac:dyDescent="0.25">
      <c r="A102" s="14" t="s">
        <v>172</v>
      </c>
      <c r="B102" s="58" t="str">
        <f>IFERROR(COUNTIF('فرم ثبت حادثه ناشی از کار'!CL:CL,6)/B2*100,"")</f>
        <v/>
      </c>
    </row>
    <row r="103" spans="1:2" ht="24.95" customHeight="1" x14ac:dyDescent="0.25">
      <c r="A103" s="14" t="s">
        <v>173</v>
      </c>
      <c r="B103" s="58" t="str">
        <f>IFERROR(COUNTIF('فرم ثبت حادثه ناشی از کار'!CL:CL,7)/B2*100,"")</f>
        <v/>
      </c>
    </row>
    <row r="104" spans="1:2" ht="24.95" customHeight="1" x14ac:dyDescent="0.25">
      <c r="A104" s="14" t="s">
        <v>174</v>
      </c>
      <c r="B104" s="58" t="str">
        <f>IFERROR(COUNTIF('فرم ثبت حادثه ناشی از کار'!CL:CL,8)/B2*100,"")</f>
        <v/>
      </c>
    </row>
    <row r="105" spans="1:2" ht="24.95" customHeight="1" x14ac:dyDescent="0.25">
      <c r="A105" s="14" t="s">
        <v>175</v>
      </c>
      <c r="B105" s="58" t="str">
        <f>IFERROR(COUNTIF('فرم ثبت حادثه ناشی از کار'!CL:CL,9)/B2*100,"")</f>
        <v/>
      </c>
    </row>
    <row r="106" spans="1:2" ht="24.95" customHeight="1" x14ac:dyDescent="0.25">
      <c r="A106" s="15" t="s">
        <v>176</v>
      </c>
      <c r="B106" s="59" t="str">
        <f>IFERROR(COUNTIF('فرم ثبت حادثه ناشی از کار'!CO:CO,1)/B2*100,"")</f>
        <v/>
      </c>
    </row>
    <row r="107" spans="1:2" ht="24.95" customHeight="1" x14ac:dyDescent="0.25">
      <c r="A107" s="15" t="s">
        <v>177</v>
      </c>
      <c r="B107" s="59" t="str">
        <f>IFERROR(COUNTIF('فرم ثبت حادثه ناشی از کار'!CO:CO,2)/B2*100,"")</f>
        <v/>
      </c>
    </row>
    <row r="108" spans="1:2" ht="24.95" customHeight="1" x14ac:dyDescent="0.25">
      <c r="A108" s="15" t="s">
        <v>178</v>
      </c>
      <c r="B108" s="59" t="str">
        <f>IFERROR(COUNTIF('فرم ثبت حادثه ناشی از کار'!CO:CO,3)/B2*100,"")</f>
        <v/>
      </c>
    </row>
    <row r="109" spans="1:2" ht="24.95" customHeight="1" x14ac:dyDescent="0.25">
      <c r="A109" s="15" t="s">
        <v>179</v>
      </c>
      <c r="B109" s="59" t="str">
        <f>IFERROR(COUNTIF('فرم ثبت حادثه ناشی از کار'!CO:CO,4)/B2*100,"")</f>
        <v/>
      </c>
    </row>
    <row r="110" spans="1:2" ht="24.95" customHeight="1" x14ac:dyDescent="0.25">
      <c r="A110" s="15" t="s">
        <v>180</v>
      </c>
      <c r="B110" s="59" t="str">
        <f>IFERROR(COUNTIF('فرم ثبت حادثه ناشی از کار'!CO:CO,5)/B2*100,"")</f>
        <v/>
      </c>
    </row>
    <row r="111" spans="1:2" ht="24.95" customHeight="1" x14ac:dyDescent="0.25">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herfei</cp:lastModifiedBy>
  <cp:lastPrinted>2015-09-06T07:11:02Z</cp:lastPrinted>
  <dcterms:created xsi:type="dcterms:W3CDTF">2013-05-30T05:07:46Z</dcterms:created>
  <dcterms:modified xsi:type="dcterms:W3CDTF">2022-05-22T04:00:01Z</dcterms:modified>
</cp:coreProperties>
</file>